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F:\Financial Data\FY25 FINANCIAL DATA\BUDGET- FY25\"/>
    </mc:Choice>
  </mc:AlternateContent>
  <xr:revisionPtr revIDLastSave="0" documentId="13_ncr:1_{85C62799-60A0-4002-BDE3-04976CED6578}" xr6:coauthVersionLast="36" xr6:coauthVersionMax="36" xr10:uidLastSave="{00000000-0000-0000-0000-000000000000}"/>
  <bookViews>
    <workbookView xWindow="0" yWindow="0" windowWidth="25600" windowHeight="8500" xr2:uid="{3541D8DD-7E7A-48BF-BFDE-EABA5AD24915}"/>
  </bookViews>
  <sheets>
    <sheet name="SUMMARY" sheetId="31" r:id="rId1"/>
    <sheet name="1220-Select Board" sheetId="1" r:id="rId2"/>
    <sheet name="1230- Executive Assistant" sheetId="2" r:id="rId3"/>
    <sheet name="1231- Election Town Meeting" sheetId="3" r:id="rId4"/>
    <sheet name="1232- CommDev" sheetId="4" r:id="rId5"/>
    <sheet name="1235- Legal" sheetId="5" r:id="rId6"/>
    <sheet name="1236- Town Hall Exp" sheetId="6" r:id="rId7"/>
    <sheet name="1237- Personnel " sheetId="7" r:id="rId8"/>
    <sheet name="1330- Finance" sheetId="8" r:id="rId9"/>
    <sheet name="IT" sheetId="35" r:id="rId10"/>
    <sheet name="1610- Town Clerk" sheetId="9" r:id="rId11"/>
    <sheet name="1960- Moderator" sheetId="10" r:id="rId12"/>
    <sheet name="1961- FinComm" sheetId="11" r:id="rId13"/>
    <sheet name="1962- Assessors" sheetId="12" r:id="rId14"/>
    <sheet name="1967- Municipal Light Brd" sheetId="13" r:id="rId15"/>
    <sheet name="1971- Ft Meadow Comm" sheetId="14" r:id="rId16"/>
    <sheet name="1974- Lake Boone Comm" sheetId="15" r:id="rId17"/>
    <sheet name="1977- HDC" sheetId="16" r:id="rId18"/>
    <sheet name="2100- Police" sheetId="17" r:id="rId19"/>
    <sheet name="2200- Fire" sheetId="18" r:id="rId20"/>
    <sheet name="2410- Inspections" sheetId="19" r:id="rId21"/>
    <sheet name="DPW" sheetId="20" r:id="rId22"/>
    <sheet name="1246- Facilities" sheetId="36" r:id="rId23"/>
    <sheet name="4500- Water Ent" sheetId="32" r:id="rId24"/>
    <sheet name="4400- Sewer Ent" sheetId="33" r:id="rId25"/>
    <sheet name="4550- Storm Water Ent" sheetId="34" r:id="rId26"/>
    <sheet name="5100- BOH" sheetId="21" r:id="rId27"/>
    <sheet name="5410- COA" sheetId="22" r:id="rId28"/>
    <sheet name="5411- Veterans" sheetId="23" r:id="rId29"/>
    <sheet name="6100- Library" sheetId="24" r:id="rId30"/>
    <sheet name="6300- Rec" sheetId="25" r:id="rId31"/>
    <sheet name="Debt Service" sheetId="29" r:id="rId32"/>
    <sheet name="9110- EE Retirement" sheetId="26" r:id="rId33"/>
    <sheet name="9140- Group Health Ins" sheetId="27" r:id="rId34"/>
    <sheet name="9141- General Ins" sheetId="28" r:id="rId35"/>
    <sheet name="Grand Total" sheetId="30" r:id="rId3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0" l="1"/>
  <c r="F22" i="30"/>
  <c r="G22" i="30"/>
  <c r="H22" i="30"/>
  <c r="D22" i="30"/>
  <c r="C22" i="30"/>
  <c r="B22" i="30"/>
  <c r="E155" i="31"/>
  <c r="C155" i="31"/>
  <c r="D155" i="31"/>
  <c r="F155" i="31"/>
  <c r="G155" i="31"/>
  <c r="H155" i="31"/>
  <c r="C154" i="31"/>
  <c r="D154" i="31"/>
  <c r="E154" i="31"/>
  <c r="F154" i="31"/>
  <c r="G154" i="31"/>
  <c r="H154" i="31"/>
  <c r="B155" i="31"/>
  <c r="B154" i="31"/>
  <c r="E17" i="36"/>
  <c r="F17" i="36"/>
  <c r="G17" i="36"/>
  <c r="H17" i="36"/>
  <c r="D17" i="36"/>
  <c r="E6" i="36"/>
  <c r="F6" i="36"/>
  <c r="G6" i="36"/>
  <c r="H6" i="36"/>
  <c r="D6" i="36"/>
  <c r="B156" i="31" l="1"/>
  <c r="G156" i="31"/>
  <c r="H156" i="31"/>
  <c r="F156" i="31"/>
  <c r="C156" i="31"/>
  <c r="E156" i="31"/>
  <c r="D156" i="31"/>
  <c r="C6" i="36"/>
  <c r="G19" i="36" l="1"/>
  <c r="C17" i="36"/>
  <c r="C19" i="36" s="1"/>
  <c r="B17" i="36"/>
  <c r="B6" i="36"/>
  <c r="B19" i="36" l="1"/>
  <c r="F19" i="36"/>
  <c r="E19" i="36"/>
  <c r="H19" i="36"/>
  <c r="D19" i="36"/>
  <c r="E61" i="31" l="1"/>
  <c r="F61" i="31"/>
  <c r="H61" i="31"/>
  <c r="C61" i="31"/>
  <c r="D61" i="31"/>
  <c r="B61" i="31"/>
  <c r="D46" i="33" l="1"/>
  <c r="D69" i="32"/>
  <c r="D21" i="34"/>
  <c r="H17" i="35"/>
  <c r="H48" i="31" s="1"/>
  <c r="G17" i="35"/>
  <c r="G48" i="31" s="1"/>
  <c r="F17" i="35"/>
  <c r="F48" i="31" s="1"/>
  <c r="E17" i="35"/>
  <c r="E48" i="31" s="1"/>
  <c r="D17" i="35"/>
  <c r="D48" i="31" s="1"/>
  <c r="C17" i="35"/>
  <c r="C48" i="31" s="1"/>
  <c r="B17" i="35"/>
  <c r="B48" i="31" s="1"/>
  <c r="H8" i="35"/>
  <c r="H47" i="31" s="1"/>
  <c r="G8" i="35"/>
  <c r="G47" i="31" s="1"/>
  <c r="F8" i="35"/>
  <c r="F47" i="31" s="1"/>
  <c r="E8" i="35"/>
  <c r="E47" i="31" s="1"/>
  <c r="D8" i="35"/>
  <c r="D47" i="31" s="1"/>
  <c r="C8" i="35"/>
  <c r="C47" i="31" s="1"/>
  <c r="B8" i="35"/>
  <c r="B47" i="31" s="1"/>
  <c r="E4" i="26"/>
  <c r="B8" i="28"/>
  <c r="B10" i="28" s="1"/>
  <c r="C8" i="28"/>
  <c r="C10" i="28" s="1"/>
  <c r="D8" i="28"/>
  <c r="D10" i="28" s="1"/>
  <c r="E8" i="28"/>
  <c r="E10" i="28" s="1"/>
  <c r="F8" i="28"/>
  <c r="F10" i="28" s="1"/>
  <c r="G8" i="28"/>
  <c r="H8" i="28"/>
  <c r="G10" i="28"/>
  <c r="H10" i="28"/>
  <c r="F49" i="31" l="1"/>
  <c r="H49" i="31"/>
  <c r="G49" i="31"/>
  <c r="E49" i="31"/>
  <c r="C49" i="31"/>
  <c r="D49" i="31"/>
  <c r="B49" i="31"/>
  <c r="B19" i="35"/>
  <c r="C19" i="35"/>
  <c r="G19" i="35"/>
  <c r="H19" i="35"/>
  <c r="F19" i="35"/>
  <c r="D19" i="35"/>
  <c r="E19" i="35"/>
  <c r="C25" i="30"/>
  <c r="E25" i="30"/>
  <c r="F25" i="30"/>
  <c r="G25" i="30"/>
  <c r="H25" i="30"/>
  <c r="B25" i="30"/>
  <c r="C24" i="30"/>
  <c r="E24" i="30"/>
  <c r="F24" i="30"/>
  <c r="G24" i="30"/>
  <c r="H24" i="30"/>
  <c r="B24" i="30"/>
  <c r="C23" i="30"/>
  <c r="E23" i="30"/>
  <c r="F23" i="30"/>
  <c r="G23" i="30"/>
  <c r="H23" i="30"/>
  <c r="B23" i="30"/>
  <c r="C283" i="31"/>
  <c r="C284" i="31" s="1"/>
  <c r="D283" i="31"/>
  <c r="D284" i="31" s="1"/>
  <c r="E283" i="31"/>
  <c r="E284" i="31" s="1"/>
  <c r="F283" i="31"/>
  <c r="F284" i="31" s="1"/>
  <c r="G283" i="31"/>
  <c r="G284" i="31" s="1"/>
  <c r="H283" i="31"/>
  <c r="H284" i="31" s="1"/>
  <c r="B283" i="31"/>
  <c r="B284" i="31" s="1"/>
  <c r="C7" i="27"/>
  <c r="D7" i="27"/>
  <c r="E7" i="27"/>
  <c r="F7" i="27"/>
  <c r="G7" i="27"/>
  <c r="H7" i="27"/>
  <c r="C5" i="27"/>
  <c r="D5" i="27"/>
  <c r="E5" i="27"/>
  <c r="F5" i="27"/>
  <c r="G5" i="27"/>
  <c r="H5" i="27"/>
  <c r="C279" i="31"/>
  <c r="C280" i="31" s="1"/>
  <c r="D279" i="31"/>
  <c r="D280" i="31" s="1"/>
  <c r="E279" i="31"/>
  <c r="E280" i="31" s="1"/>
  <c r="F279" i="31"/>
  <c r="F280" i="31" s="1"/>
  <c r="G279" i="31"/>
  <c r="G280" i="31" s="1"/>
  <c r="H279" i="31"/>
  <c r="H280" i="31" s="1"/>
  <c r="B279" i="31"/>
  <c r="B280" i="31" s="1"/>
  <c r="C275" i="31"/>
  <c r="C276" i="31" s="1"/>
  <c r="D275" i="31"/>
  <c r="D276" i="31" s="1"/>
  <c r="E275" i="31"/>
  <c r="E276" i="31" s="1"/>
  <c r="F275" i="31"/>
  <c r="F276" i="31" s="1"/>
  <c r="G275" i="31"/>
  <c r="G276" i="31" s="1"/>
  <c r="H275" i="31"/>
  <c r="H276" i="31" s="1"/>
  <c r="B275" i="31"/>
  <c r="B276" i="31" s="1"/>
  <c r="C250" i="31"/>
  <c r="D250" i="31"/>
  <c r="E250" i="31"/>
  <c r="F250" i="31"/>
  <c r="G250" i="31"/>
  <c r="H250" i="31"/>
  <c r="B250" i="31"/>
  <c r="C249" i="31"/>
  <c r="D249" i="31"/>
  <c r="E249" i="31"/>
  <c r="F249" i="31"/>
  <c r="G249" i="31"/>
  <c r="H249" i="31"/>
  <c r="B249" i="31"/>
  <c r="C248" i="31"/>
  <c r="D248" i="31"/>
  <c r="E248" i="31"/>
  <c r="F248" i="31"/>
  <c r="G248" i="31"/>
  <c r="H248" i="31"/>
  <c r="B248" i="31"/>
  <c r="C247" i="31"/>
  <c r="D247" i="31"/>
  <c r="E247" i="31"/>
  <c r="F247" i="31"/>
  <c r="H247" i="31"/>
  <c r="B247" i="31"/>
  <c r="C246" i="31"/>
  <c r="D246" i="31"/>
  <c r="E246" i="31"/>
  <c r="F246" i="31"/>
  <c r="G246" i="31"/>
  <c r="H246" i="31"/>
  <c r="B246" i="31"/>
  <c r="C6" i="26"/>
  <c r="D6" i="26"/>
  <c r="E6" i="26"/>
  <c r="F6" i="26"/>
  <c r="G6" i="26"/>
  <c r="H6" i="26"/>
  <c r="C4" i="26"/>
  <c r="D4" i="26"/>
  <c r="F4" i="26"/>
  <c r="G4" i="26"/>
  <c r="H4" i="26"/>
  <c r="C223" i="31"/>
  <c r="D223" i="31"/>
  <c r="F223" i="31"/>
  <c r="G223" i="31"/>
  <c r="H223" i="31"/>
  <c r="C222" i="31"/>
  <c r="D222" i="31"/>
  <c r="F222" i="31"/>
  <c r="G222" i="31"/>
  <c r="H222" i="31"/>
  <c r="B223" i="31"/>
  <c r="B222" i="31"/>
  <c r="C218" i="31"/>
  <c r="D218" i="31"/>
  <c r="F218" i="31"/>
  <c r="G218" i="31"/>
  <c r="H218" i="31"/>
  <c r="C217" i="31"/>
  <c r="D217" i="31"/>
  <c r="F217" i="31"/>
  <c r="G217" i="31"/>
  <c r="H217" i="31"/>
  <c r="B218" i="31"/>
  <c r="B217" i="31"/>
  <c r="C199" i="31"/>
  <c r="D199" i="31"/>
  <c r="F199" i="31"/>
  <c r="G199" i="31"/>
  <c r="H199" i="31"/>
  <c r="C198" i="31"/>
  <c r="D198" i="31"/>
  <c r="F198" i="31"/>
  <c r="G198" i="31"/>
  <c r="H198" i="31"/>
  <c r="B199" i="31"/>
  <c r="B198" i="31"/>
  <c r="C194" i="31"/>
  <c r="D194" i="31"/>
  <c r="F194" i="31"/>
  <c r="G194" i="31"/>
  <c r="H194" i="31"/>
  <c r="B194" i="31"/>
  <c r="C193" i="31"/>
  <c r="D193" i="31"/>
  <c r="F193" i="31"/>
  <c r="G193" i="31"/>
  <c r="H193" i="31"/>
  <c r="B193" i="31"/>
  <c r="C189" i="31"/>
  <c r="D189" i="31"/>
  <c r="F189" i="31"/>
  <c r="G189" i="31"/>
  <c r="H189" i="31"/>
  <c r="B189" i="31"/>
  <c r="C188" i="31"/>
  <c r="D188" i="31"/>
  <c r="F188" i="31"/>
  <c r="G188" i="31"/>
  <c r="H188" i="31"/>
  <c r="B188" i="31"/>
  <c r="C176" i="31"/>
  <c r="E176" i="31"/>
  <c r="F176" i="31"/>
  <c r="G176" i="31"/>
  <c r="H176" i="31"/>
  <c r="B176" i="31"/>
  <c r="C175" i="31"/>
  <c r="D175" i="31"/>
  <c r="E175" i="31"/>
  <c r="F175" i="31"/>
  <c r="G175" i="31"/>
  <c r="H175" i="31"/>
  <c r="B175" i="31"/>
  <c r="C171" i="31"/>
  <c r="E171" i="31"/>
  <c r="F171" i="31"/>
  <c r="G171" i="31"/>
  <c r="H171" i="31"/>
  <c r="B171" i="31"/>
  <c r="C170" i="31"/>
  <c r="D170" i="31"/>
  <c r="E170" i="31"/>
  <c r="F170" i="31"/>
  <c r="G170" i="31"/>
  <c r="H170" i="31"/>
  <c r="B170" i="31"/>
  <c r="C166" i="31"/>
  <c r="D166" i="31"/>
  <c r="E166" i="31"/>
  <c r="F166" i="31"/>
  <c r="G166" i="31"/>
  <c r="H166" i="31"/>
  <c r="B166" i="31"/>
  <c r="C165" i="31"/>
  <c r="D165" i="31"/>
  <c r="E165" i="31"/>
  <c r="F165" i="31"/>
  <c r="G165" i="31"/>
  <c r="H165" i="31"/>
  <c r="B165" i="31"/>
  <c r="C46" i="33"/>
  <c r="D171" i="31"/>
  <c r="E46" i="33"/>
  <c r="E48" i="33" s="1"/>
  <c r="F46" i="33"/>
  <c r="F48" i="33" s="1"/>
  <c r="G46" i="33"/>
  <c r="H46" i="33"/>
  <c r="B46" i="33"/>
  <c r="H6" i="33"/>
  <c r="G6" i="33"/>
  <c r="F6" i="33"/>
  <c r="E6" i="33"/>
  <c r="C6" i="33"/>
  <c r="B6" i="33"/>
  <c r="B69" i="32"/>
  <c r="C148" i="31"/>
  <c r="D148" i="31"/>
  <c r="F148" i="31"/>
  <c r="G148" i="31"/>
  <c r="H148" i="31"/>
  <c r="C147" i="31"/>
  <c r="D147" i="31"/>
  <c r="F147" i="31"/>
  <c r="G147" i="31"/>
  <c r="H147" i="31"/>
  <c r="B148" i="31"/>
  <c r="B147" i="31"/>
  <c r="C143" i="31"/>
  <c r="D143" i="31"/>
  <c r="F143" i="31"/>
  <c r="G143" i="31"/>
  <c r="H143" i="31"/>
  <c r="C142" i="31"/>
  <c r="D142" i="31"/>
  <c r="F142" i="31"/>
  <c r="G142" i="31"/>
  <c r="H142" i="31"/>
  <c r="B143" i="31"/>
  <c r="B142" i="31"/>
  <c r="C138" i="31"/>
  <c r="D138" i="31"/>
  <c r="F138" i="31"/>
  <c r="G138" i="31"/>
  <c r="H138" i="31"/>
  <c r="B138" i="31"/>
  <c r="C137" i="31"/>
  <c r="D137" i="31"/>
  <c r="F137" i="31"/>
  <c r="G137" i="31"/>
  <c r="H137" i="31"/>
  <c r="B137" i="31"/>
  <c r="C133" i="31"/>
  <c r="D133" i="31"/>
  <c r="F133" i="31"/>
  <c r="G133" i="31"/>
  <c r="H133" i="31"/>
  <c r="B133" i="31"/>
  <c r="C132" i="31"/>
  <c r="D132" i="31"/>
  <c r="F132" i="31"/>
  <c r="G132" i="31"/>
  <c r="H132" i="31"/>
  <c r="B132" i="31"/>
  <c r="C128" i="31"/>
  <c r="D128" i="31"/>
  <c r="F128" i="31"/>
  <c r="G128" i="31"/>
  <c r="H128" i="31"/>
  <c r="B128" i="31"/>
  <c r="C127" i="31"/>
  <c r="D127" i="31"/>
  <c r="F127" i="31"/>
  <c r="G127" i="31"/>
  <c r="H127" i="31"/>
  <c r="B127" i="31"/>
  <c r="C110" i="31"/>
  <c r="D110" i="31"/>
  <c r="F110" i="31"/>
  <c r="G110" i="31"/>
  <c r="H110" i="31"/>
  <c r="B110" i="31"/>
  <c r="C109" i="31"/>
  <c r="D109" i="31"/>
  <c r="F109" i="31"/>
  <c r="G109" i="31"/>
  <c r="H109" i="31"/>
  <c r="B109" i="31"/>
  <c r="C105" i="31"/>
  <c r="D105" i="31"/>
  <c r="F105" i="31"/>
  <c r="G105" i="31"/>
  <c r="H105" i="31"/>
  <c r="B105" i="31"/>
  <c r="C104" i="31"/>
  <c r="D104" i="31"/>
  <c r="F104" i="31"/>
  <c r="G104" i="31"/>
  <c r="H104" i="31"/>
  <c r="B104" i="31"/>
  <c r="C100" i="31"/>
  <c r="D100" i="31"/>
  <c r="F100" i="31"/>
  <c r="G100" i="31"/>
  <c r="H100" i="31"/>
  <c r="B100" i="31"/>
  <c r="C99" i="31"/>
  <c r="D99" i="31"/>
  <c r="F99" i="31"/>
  <c r="G99" i="31"/>
  <c r="H99" i="31"/>
  <c r="B99" i="31"/>
  <c r="C88" i="31"/>
  <c r="C89" i="31" s="1"/>
  <c r="D88" i="31"/>
  <c r="D89" i="31" s="1"/>
  <c r="F88" i="31"/>
  <c r="F89" i="31" s="1"/>
  <c r="G88" i="31"/>
  <c r="G89" i="31" s="1"/>
  <c r="H88" i="31"/>
  <c r="H89" i="31" s="1"/>
  <c r="B88" i="31"/>
  <c r="B89" i="31" s="1"/>
  <c r="C84" i="31"/>
  <c r="C85" i="31" s="1"/>
  <c r="D84" i="31"/>
  <c r="D85" i="31" s="1"/>
  <c r="F84" i="31"/>
  <c r="F85" i="31" s="1"/>
  <c r="G84" i="31"/>
  <c r="G85" i="31" s="1"/>
  <c r="H84" i="31"/>
  <c r="H85" i="31" s="1"/>
  <c r="B84" i="31"/>
  <c r="B85" i="31" s="1"/>
  <c r="C80" i="31"/>
  <c r="C81" i="31" s="1"/>
  <c r="D80" i="31"/>
  <c r="D81" i="31" s="1"/>
  <c r="F80" i="31"/>
  <c r="F81" i="31" s="1"/>
  <c r="G80" i="31"/>
  <c r="G81" i="31" s="1"/>
  <c r="H80" i="31"/>
  <c r="H81" i="31" s="1"/>
  <c r="B80" i="31"/>
  <c r="B81" i="31" s="1"/>
  <c r="C76" i="31"/>
  <c r="C77" i="31" s="1"/>
  <c r="D76" i="31"/>
  <c r="D77" i="31" s="1"/>
  <c r="E76" i="31"/>
  <c r="E77" i="31" s="1"/>
  <c r="F76" i="31"/>
  <c r="F77" i="31" s="1"/>
  <c r="G76" i="31"/>
  <c r="G77" i="31" s="1"/>
  <c r="H76" i="31"/>
  <c r="H77" i="31" s="1"/>
  <c r="B76" i="31"/>
  <c r="B77" i="31" s="1"/>
  <c r="C72" i="31"/>
  <c r="B72" i="31"/>
  <c r="C71" i="31"/>
  <c r="D71" i="31"/>
  <c r="B71" i="31"/>
  <c r="C66" i="31"/>
  <c r="C67" i="31" s="1"/>
  <c r="D66" i="31"/>
  <c r="D67" i="31" s="1"/>
  <c r="H66" i="31"/>
  <c r="H67" i="31" s="1"/>
  <c r="B66" i="31"/>
  <c r="B67" i="31" s="1"/>
  <c r="C62" i="31"/>
  <c r="D62" i="31"/>
  <c r="E62" i="31"/>
  <c r="F62" i="31"/>
  <c r="H62" i="31"/>
  <c r="C53" i="31"/>
  <c r="D53" i="31"/>
  <c r="F53" i="31"/>
  <c r="G53" i="31"/>
  <c r="H53" i="31"/>
  <c r="B53" i="31"/>
  <c r="C52" i="31"/>
  <c r="D52" i="31"/>
  <c r="F52" i="31"/>
  <c r="G52" i="31"/>
  <c r="H52" i="31"/>
  <c r="B52" i="31"/>
  <c r="C42" i="31"/>
  <c r="D42" i="31"/>
  <c r="B42" i="31"/>
  <c r="C41" i="31"/>
  <c r="D41" i="31"/>
  <c r="B41" i="31"/>
  <c r="H21" i="34"/>
  <c r="G21" i="34"/>
  <c r="F21" i="34"/>
  <c r="E21" i="34"/>
  <c r="D176" i="31"/>
  <c r="C21" i="34"/>
  <c r="B21" i="34"/>
  <c r="H6" i="34"/>
  <c r="H23" i="34" s="1"/>
  <c r="G6" i="34"/>
  <c r="G23" i="34" s="1"/>
  <c r="F6" i="34"/>
  <c r="E6" i="34"/>
  <c r="E23" i="34" s="1"/>
  <c r="C6" i="34"/>
  <c r="B6" i="34"/>
  <c r="H69" i="32"/>
  <c r="G69" i="32"/>
  <c r="F69" i="32"/>
  <c r="E69" i="32"/>
  <c r="C69" i="32"/>
  <c r="H6" i="32"/>
  <c r="G6" i="32"/>
  <c r="F6" i="32"/>
  <c r="E6" i="32"/>
  <c r="C6" i="32"/>
  <c r="B6" i="32"/>
  <c r="C37" i="31"/>
  <c r="C38" i="31" s="1"/>
  <c r="D37" i="31"/>
  <c r="D38" i="31" s="1"/>
  <c r="F37" i="31"/>
  <c r="F38" i="31" s="1"/>
  <c r="G37" i="31"/>
  <c r="G38" i="31" s="1"/>
  <c r="H37" i="31"/>
  <c r="H38" i="31" s="1"/>
  <c r="B37" i="31"/>
  <c r="B38" i="31" s="1"/>
  <c r="C33" i="31"/>
  <c r="D33" i="31"/>
  <c r="F33" i="31"/>
  <c r="G33" i="31"/>
  <c r="H33" i="31"/>
  <c r="B33" i="31"/>
  <c r="C32" i="31"/>
  <c r="D32" i="31"/>
  <c r="F32" i="31"/>
  <c r="G32" i="31"/>
  <c r="H32" i="31"/>
  <c r="B32" i="31"/>
  <c r="C25" i="31"/>
  <c r="C26" i="31" s="1"/>
  <c r="D25" i="31"/>
  <c r="D26" i="31" s="1"/>
  <c r="E25" i="31"/>
  <c r="E26" i="31" s="1"/>
  <c r="F25" i="31"/>
  <c r="F26" i="31" s="1"/>
  <c r="G25" i="31"/>
  <c r="G26" i="31" s="1"/>
  <c r="H25" i="31"/>
  <c r="H26" i="31" s="1"/>
  <c r="B25" i="31"/>
  <c r="B26" i="31" s="1"/>
  <c r="C21" i="31"/>
  <c r="D21" i="31"/>
  <c r="F21" i="31"/>
  <c r="G21" i="31"/>
  <c r="H21" i="31"/>
  <c r="B21" i="31"/>
  <c r="C20" i="31"/>
  <c r="D20" i="31"/>
  <c r="F20" i="31"/>
  <c r="G20" i="31"/>
  <c r="H20" i="31"/>
  <c r="B20" i="31"/>
  <c r="C15" i="31"/>
  <c r="D15" i="31"/>
  <c r="F15" i="31"/>
  <c r="G15" i="31"/>
  <c r="H15" i="31"/>
  <c r="B15" i="31"/>
  <c r="C14" i="31"/>
  <c r="D14" i="31"/>
  <c r="F14" i="31"/>
  <c r="G14" i="31"/>
  <c r="H14" i="31"/>
  <c r="B14" i="31"/>
  <c r="C10" i="31"/>
  <c r="D10" i="31"/>
  <c r="F10" i="31"/>
  <c r="G10" i="31"/>
  <c r="H10" i="31"/>
  <c r="B10" i="31"/>
  <c r="C9" i="31"/>
  <c r="D9" i="31"/>
  <c r="F9" i="31"/>
  <c r="G9" i="31"/>
  <c r="H9" i="31"/>
  <c r="B9" i="31"/>
  <c r="C5" i="31"/>
  <c r="D5" i="31"/>
  <c r="F5" i="31"/>
  <c r="G5" i="31"/>
  <c r="H5" i="31"/>
  <c r="B5" i="31"/>
  <c r="C4" i="31"/>
  <c r="D4" i="31"/>
  <c r="E4" i="31"/>
  <c r="F4" i="31"/>
  <c r="G4" i="31"/>
  <c r="H4" i="31"/>
  <c r="B4" i="31"/>
  <c r="B62" i="31"/>
  <c r="A33" i="31"/>
  <c r="A42" i="31" s="1"/>
  <c r="A32" i="31"/>
  <c r="A41" i="31" s="1"/>
  <c r="D1048567" i="35" l="1"/>
  <c r="D11" i="30"/>
  <c r="F1048567" i="35"/>
  <c r="F11" i="30"/>
  <c r="H1048567" i="35"/>
  <c r="H11" i="30"/>
  <c r="G1048567" i="35"/>
  <c r="G11" i="30"/>
  <c r="C1048567" i="35"/>
  <c r="C11" i="30"/>
  <c r="B1048567" i="35"/>
  <c r="B11" i="30"/>
  <c r="E1048567" i="35"/>
  <c r="E11" i="30"/>
  <c r="H224" i="31"/>
  <c r="G177" i="31"/>
  <c r="F177" i="31"/>
  <c r="G54" i="31"/>
  <c r="D144" i="31"/>
  <c r="F54" i="31"/>
  <c r="C167" i="31"/>
  <c r="D172" i="31"/>
  <c r="A52" i="31"/>
  <c r="A71" i="31" s="1"/>
  <c r="A76" i="31" s="1"/>
  <c r="A47" i="31"/>
  <c r="A53" i="31"/>
  <c r="A61" i="31" s="1"/>
  <c r="A48" i="31"/>
  <c r="D6" i="31"/>
  <c r="D11" i="31"/>
  <c r="D16" i="31"/>
  <c r="D22" i="31"/>
  <c r="B54" i="31"/>
  <c r="F219" i="31"/>
  <c r="F16" i="31"/>
  <c r="G34" i="31"/>
  <c r="C43" i="31"/>
  <c r="C54" i="31"/>
  <c r="H101" i="31"/>
  <c r="H106" i="31"/>
  <c r="H111" i="31"/>
  <c r="H129" i="31"/>
  <c r="H134" i="31"/>
  <c r="H139" i="31"/>
  <c r="H144" i="31"/>
  <c r="G219" i="31"/>
  <c r="G101" i="31"/>
  <c r="G111" i="31"/>
  <c r="H219" i="31"/>
  <c r="H16" i="31"/>
  <c r="H22" i="31"/>
  <c r="C129" i="31"/>
  <c r="C139" i="31"/>
  <c r="C144" i="31"/>
  <c r="H11" i="31"/>
  <c r="C101" i="31"/>
  <c r="C111" i="31"/>
  <c r="C134" i="31"/>
  <c r="E251" i="31"/>
  <c r="E253" i="31" s="1"/>
  <c r="C106" i="31"/>
  <c r="C172" i="31"/>
  <c r="E177" i="31"/>
  <c r="H34" i="31"/>
  <c r="D43" i="31"/>
  <c r="D54" i="31"/>
  <c r="D177" i="31"/>
  <c r="F6" i="31"/>
  <c r="H172" i="31"/>
  <c r="C177" i="31"/>
  <c r="F34" i="31"/>
  <c r="G106" i="31"/>
  <c r="G129" i="31"/>
  <c r="G134" i="31"/>
  <c r="G139" i="31"/>
  <c r="F106" i="31"/>
  <c r="F111" i="31"/>
  <c r="F129" i="31"/>
  <c r="F134" i="31"/>
  <c r="F139" i="31"/>
  <c r="G144" i="31"/>
  <c r="F172" i="31"/>
  <c r="H177" i="31"/>
  <c r="F251" i="31"/>
  <c r="F253" i="31" s="1"/>
  <c r="C6" i="31"/>
  <c r="C16" i="31"/>
  <c r="F101" i="31"/>
  <c r="D34" i="31"/>
  <c r="H54" i="31"/>
  <c r="H6" i="31"/>
  <c r="C34" i="31"/>
  <c r="D101" i="31"/>
  <c r="D106" i="31"/>
  <c r="D111" i="31"/>
  <c r="D129" i="31"/>
  <c r="D134" i="31"/>
  <c r="D139" i="31"/>
  <c r="F144" i="31"/>
  <c r="H167" i="31"/>
  <c r="E172" i="31"/>
  <c r="G224" i="31"/>
  <c r="G6" i="31"/>
  <c r="G167" i="31"/>
  <c r="D219" i="31"/>
  <c r="G11" i="31"/>
  <c r="F167" i="31"/>
  <c r="C219" i="31"/>
  <c r="F11" i="31"/>
  <c r="F22" i="31"/>
  <c r="H149" i="31"/>
  <c r="E167" i="31"/>
  <c r="G172" i="31"/>
  <c r="D224" i="31"/>
  <c r="C251" i="31"/>
  <c r="C253" i="31" s="1"/>
  <c r="D251" i="31"/>
  <c r="D253" i="31" s="1"/>
  <c r="G16" i="31"/>
  <c r="C73" i="31"/>
  <c r="D167" i="31"/>
  <c r="C224" i="31"/>
  <c r="B251" i="31"/>
  <c r="B253" i="31" s="1"/>
  <c r="G22" i="31"/>
  <c r="C11" i="31"/>
  <c r="C22" i="31"/>
  <c r="H251" i="31"/>
  <c r="H253" i="31" s="1"/>
  <c r="H287" i="31"/>
  <c r="G287" i="31"/>
  <c r="F287" i="31"/>
  <c r="D287" i="31"/>
  <c r="C287" i="31"/>
  <c r="E287" i="31"/>
  <c r="F224" i="31"/>
  <c r="B73" i="31"/>
  <c r="B11" i="31"/>
  <c r="B167" i="31"/>
  <c r="B172" i="31"/>
  <c r="G149" i="31"/>
  <c r="B177" i="31"/>
  <c r="B101" i="31"/>
  <c r="B111" i="31"/>
  <c r="B129" i="31"/>
  <c r="B144" i="31"/>
  <c r="B149" i="31"/>
  <c r="H195" i="31"/>
  <c r="F200" i="31"/>
  <c r="B224" i="31"/>
  <c r="B195" i="31"/>
  <c r="G200" i="31"/>
  <c r="B287" i="31"/>
  <c r="F190" i="31"/>
  <c r="C190" i="31"/>
  <c r="B6" i="31"/>
  <c r="C200" i="31"/>
  <c r="D200" i="31"/>
  <c r="B219" i="31"/>
  <c r="C149" i="31"/>
  <c r="B34" i="31"/>
  <c r="G195" i="31"/>
  <c r="C195" i="31"/>
  <c r="G190" i="31"/>
  <c r="D195" i="31"/>
  <c r="H190" i="31"/>
  <c r="B106" i="31"/>
  <c r="B190" i="31"/>
  <c r="F195" i="31"/>
  <c r="B200" i="31"/>
  <c r="H200" i="31"/>
  <c r="D190" i="31"/>
  <c r="F149" i="31"/>
  <c r="D149" i="31"/>
  <c r="D23" i="34"/>
  <c r="D25" i="30" s="1"/>
  <c r="B23" i="34"/>
  <c r="C23" i="34"/>
  <c r="F23" i="34"/>
  <c r="B48" i="33"/>
  <c r="C48" i="33"/>
  <c r="D48" i="33"/>
  <c r="D24" i="30" s="1"/>
  <c r="G48" i="33"/>
  <c r="H48" i="33"/>
  <c r="E71" i="32"/>
  <c r="B71" i="32"/>
  <c r="G71" i="32"/>
  <c r="H71" i="32"/>
  <c r="D71" i="32"/>
  <c r="D23" i="30" s="1"/>
  <c r="F71" i="32"/>
  <c r="C71" i="32"/>
  <c r="B139" i="31"/>
  <c r="B134" i="31"/>
  <c r="B43" i="31"/>
  <c r="B22" i="31"/>
  <c r="A25" i="31"/>
  <c r="B16" i="31"/>
  <c r="A37" i="31"/>
  <c r="G159" i="31" l="1"/>
  <c r="D159" i="31"/>
  <c r="B159" i="31"/>
  <c r="H159" i="31"/>
  <c r="F159" i="31"/>
  <c r="C92" i="31"/>
  <c r="B92" i="31"/>
  <c r="F227" i="31"/>
  <c r="H227" i="31"/>
  <c r="A72" i="31"/>
  <c r="A80" i="31" s="1"/>
  <c r="A84" i="31" s="1"/>
  <c r="A88" i="31" s="1"/>
  <c r="H113" i="31"/>
  <c r="D227" i="31"/>
  <c r="G227" i="31"/>
  <c r="F113" i="31"/>
  <c r="E179" i="31"/>
  <c r="C159" i="31"/>
  <c r="C179" i="31"/>
  <c r="C227" i="31"/>
  <c r="G113" i="31"/>
  <c r="C113" i="31"/>
  <c r="D179" i="31"/>
  <c r="F179" i="31"/>
  <c r="H179" i="31"/>
  <c r="D113" i="31"/>
  <c r="G179" i="31"/>
  <c r="H203" i="31"/>
  <c r="G203" i="31"/>
  <c r="D203" i="31"/>
  <c r="F203" i="31"/>
  <c r="C203" i="31"/>
  <c r="B113" i="31"/>
  <c r="B179" i="31"/>
  <c r="B227" i="31"/>
  <c r="B203" i="31"/>
  <c r="C303" i="31" l="1"/>
  <c r="B303" i="31"/>
  <c r="D9" i="1"/>
  <c r="H21" i="30" l="1"/>
  <c r="G21" i="30"/>
  <c r="F21" i="30"/>
  <c r="D21" i="30"/>
  <c r="C21" i="30"/>
  <c r="B21" i="30"/>
  <c r="C135" i="20"/>
  <c r="D135" i="20"/>
  <c r="F135" i="20"/>
  <c r="G135" i="20"/>
  <c r="H135" i="20"/>
  <c r="B135" i="20"/>
  <c r="B3" i="30"/>
  <c r="C36" i="30"/>
  <c r="B36" i="30"/>
  <c r="H35" i="30"/>
  <c r="D35" i="30"/>
  <c r="C35" i="30"/>
  <c r="B35" i="30"/>
  <c r="H34" i="30"/>
  <c r="F34" i="30"/>
  <c r="E34" i="30"/>
  <c r="D34" i="30"/>
  <c r="C34" i="30"/>
  <c r="B34" i="30"/>
  <c r="B33" i="30"/>
  <c r="B32" i="30"/>
  <c r="B31" i="30"/>
  <c r="H30" i="30"/>
  <c r="G30" i="30"/>
  <c r="F30" i="30"/>
  <c r="D30" i="30"/>
  <c r="C30" i="30"/>
  <c r="B30" i="30"/>
  <c r="H29" i="30"/>
  <c r="G29" i="30"/>
  <c r="F29" i="30"/>
  <c r="D29" i="30"/>
  <c r="C29" i="30"/>
  <c r="B29" i="30"/>
  <c r="H28" i="30"/>
  <c r="G28" i="30"/>
  <c r="F28" i="30"/>
  <c r="D28" i="30"/>
  <c r="C28" i="30"/>
  <c r="B28" i="30"/>
  <c r="H27" i="30"/>
  <c r="G27" i="30"/>
  <c r="F27" i="30"/>
  <c r="D27" i="30"/>
  <c r="C27" i="30"/>
  <c r="B27" i="30"/>
  <c r="H26" i="30"/>
  <c r="G26" i="30"/>
  <c r="F26" i="30"/>
  <c r="D26" i="30"/>
  <c r="C26" i="30"/>
  <c r="B26" i="30"/>
  <c r="H20" i="30"/>
  <c r="G20" i="30"/>
  <c r="F20" i="30"/>
  <c r="D20" i="30"/>
  <c r="C20" i="30"/>
  <c r="B20" i="30"/>
  <c r="H19" i="30"/>
  <c r="G19" i="30"/>
  <c r="F19" i="30"/>
  <c r="D19" i="30"/>
  <c r="C19" i="30"/>
  <c r="B19" i="30"/>
  <c r="H18" i="30"/>
  <c r="G18" i="30"/>
  <c r="F18" i="30"/>
  <c r="D18" i="30"/>
  <c r="C18" i="30"/>
  <c r="B18" i="30"/>
  <c r="H17" i="30"/>
  <c r="G17" i="30"/>
  <c r="F17" i="30"/>
  <c r="D17" i="30"/>
  <c r="C17" i="30"/>
  <c r="B17" i="30"/>
  <c r="H16" i="30"/>
  <c r="G16" i="30"/>
  <c r="F16" i="30"/>
  <c r="D16" i="30"/>
  <c r="C16" i="30"/>
  <c r="B16" i="30"/>
  <c r="H15" i="30"/>
  <c r="G15" i="30"/>
  <c r="F15" i="30"/>
  <c r="D15" i="30"/>
  <c r="C15" i="30"/>
  <c r="B15" i="30"/>
  <c r="H14" i="30"/>
  <c r="G14" i="30"/>
  <c r="F14" i="30"/>
  <c r="D14" i="30"/>
  <c r="C14" i="30"/>
  <c r="B14" i="30"/>
  <c r="H13" i="30"/>
  <c r="F13" i="30"/>
  <c r="D13" i="30"/>
  <c r="C13" i="30"/>
  <c r="B13" i="30"/>
  <c r="H12" i="30"/>
  <c r="G12" i="30"/>
  <c r="F12" i="30"/>
  <c r="D12" i="30"/>
  <c r="C12" i="30"/>
  <c r="B12" i="30"/>
  <c r="D10" i="30"/>
  <c r="C10" i="30"/>
  <c r="B10" i="30"/>
  <c r="H9" i="30"/>
  <c r="G9" i="30"/>
  <c r="F9" i="30"/>
  <c r="D9" i="30"/>
  <c r="C9" i="30"/>
  <c r="B9" i="30"/>
  <c r="H8" i="30"/>
  <c r="G8" i="30"/>
  <c r="F8" i="30"/>
  <c r="D8" i="30"/>
  <c r="C8" i="30"/>
  <c r="B8" i="30"/>
  <c r="H7" i="30"/>
  <c r="G7" i="30"/>
  <c r="F7" i="30"/>
  <c r="D7" i="30"/>
  <c r="C7" i="30"/>
  <c r="B7" i="30"/>
  <c r="H6" i="30"/>
  <c r="G6" i="30"/>
  <c r="F6" i="30"/>
  <c r="D6" i="30"/>
  <c r="C6" i="30"/>
  <c r="B6" i="30"/>
  <c r="H5" i="30"/>
  <c r="G5" i="30"/>
  <c r="F5" i="30"/>
  <c r="D5" i="30"/>
  <c r="C5" i="30"/>
  <c r="B5" i="30"/>
  <c r="H4" i="30"/>
  <c r="G4" i="30"/>
  <c r="F4" i="30"/>
  <c r="D4" i="30"/>
  <c r="C4" i="30"/>
  <c r="B4" i="30"/>
  <c r="H3" i="30"/>
  <c r="G3" i="30"/>
  <c r="F3" i="30"/>
  <c r="C122" i="29"/>
  <c r="D122" i="29"/>
  <c r="E122" i="29"/>
  <c r="F122" i="29"/>
  <c r="H122" i="29"/>
  <c r="B120" i="29"/>
  <c r="C120" i="29"/>
  <c r="D120" i="29"/>
  <c r="E120" i="29"/>
  <c r="F120" i="29"/>
  <c r="G120" i="29"/>
  <c r="H120" i="29"/>
  <c r="B101" i="29"/>
  <c r="C101" i="29"/>
  <c r="D101" i="29"/>
  <c r="E101" i="29"/>
  <c r="F101" i="29"/>
  <c r="G101" i="29"/>
  <c r="H101" i="29"/>
  <c r="B37" i="30" l="1"/>
  <c r="B122" i="29"/>
  <c r="B62" i="29"/>
  <c r="C62" i="29"/>
  <c r="D62" i="29"/>
  <c r="E62" i="29"/>
  <c r="F62" i="29"/>
  <c r="G62" i="29"/>
  <c r="H62" i="29"/>
  <c r="B43" i="29"/>
  <c r="C43" i="29"/>
  <c r="D43" i="29"/>
  <c r="E43" i="29"/>
  <c r="F43" i="29"/>
  <c r="G43" i="29"/>
  <c r="H43" i="29"/>
  <c r="B4" i="29"/>
  <c r="C4" i="29"/>
  <c r="D4" i="29"/>
  <c r="E4" i="29"/>
  <c r="F4" i="29"/>
  <c r="G4" i="29"/>
  <c r="H4" i="29"/>
  <c r="C33" i="30"/>
  <c r="D33" i="30"/>
  <c r="E33" i="30"/>
  <c r="F33" i="30"/>
  <c r="G33" i="30"/>
  <c r="H33" i="30"/>
  <c r="C32" i="30"/>
  <c r="D32" i="30"/>
  <c r="E32" i="30"/>
  <c r="F32" i="30"/>
  <c r="G32" i="30"/>
  <c r="H32" i="30"/>
  <c r="B7" i="27"/>
  <c r="B5" i="27"/>
  <c r="C31" i="30"/>
  <c r="D31" i="30"/>
  <c r="E31" i="30"/>
  <c r="F31" i="30"/>
  <c r="G31" i="30"/>
  <c r="H31" i="30"/>
  <c r="B6" i="26"/>
  <c r="B4" i="26"/>
  <c r="C33" i="25"/>
  <c r="D33" i="25"/>
  <c r="F33" i="25"/>
  <c r="G33" i="25"/>
  <c r="H33" i="25"/>
  <c r="B33" i="25"/>
  <c r="B31" i="25"/>
  <c r="C31" i="25"/>
  <c r="D31" i="25"/>
  <c r="E31" i="25"/>
  <c r="E223" i="31" s="1"/>
  <c r="F31" i="25"/>
  <c r="G31" i="25"/>
  <c r="H31" i="25"/>
  <c r="B10" i="25"/>
  <c r="C10" i="25"/>
  <c r="D10" i="25"/>
  <c r="E10" i="25"/>
  <c r="E222" i="31" s="1"/>
  <c r="F10" i="25"/>
  <c r="G10" i="25"/>
  <c r="H10" i="25"/>
  <c r="F36" i="24"/>
  <c r="G36" i="24"/>
  <c r="H36" i="24"/>
  <c r="B34" i="24"/>
  <c r="B36" i="24" s="1"/>
  <c r="C34" i="24"/>
  <c r="C36" i="24" s="1"/>
  <c r="D34" i="24"/>
  <c r="D36" i="24" s="1"/>
  <c r="E34" i="24"/>
  <c r="E218" i="31" s="1"/>
  <c r="F34" i="24"/>
  <c r="G34" i="24"/>
  <c r="H34" i="24"/>
  <c r="B10" i="24"/>
  <c r="C10" i="24"/>
  <c r="D10" i="24"/>
  <c r="E10" i="24"/>
  <c r="E217" i="31" s="1"/>
  <c r="F10" i="24"/>
  <c r="G10" i="24"/>
  <c r="H10" i="24"/>
  <c r="C19" i="23"/>
  <c r="D19" i="23"/>
  <c r="F19" i="23"/>
  <c r="G19" i="23"/>
  <c r="H19" i="23"/>
  <c r="B17" i="23"/>
  <c r="B19" i="23" s="1"/>
  <c r="C17" i="23"/>
  <c r="D17" i="23"/>
  <c r="E17" i="23"/>
  <c r="E199" i="31" s="1"/>
  <c r="F17" i="23"/>
  <c r="G17" i="23"/>
  <c r="H17" i="23"/>
  <c r="B8" i="23"/>
  <c r="C8" i="23"/>
  <c r="D8" i="23"/>
  <c r="E8" i="23"/>
  <c r="F8" i="23"/>
  <c r="G8" i="23"/>
  <c r="H8" i="23"/>
  <c r="G247" i="31" l="1"/>
  <c r="G251" i="31" s="1"/>
  <c r="G253" i="31" s="1"/>
  <c r="G122" i="29"/>
  <c r="G34" i="30" s="1"/>
  <c r="E224" i="31"/>
  <c r="E33" i="25"/>
  <c r="E30" i="30" s="1"/>
  <c r="E36" i="24"/>
  <c r="E29" i="30" s="1"/>
  <c r="E219" i="31"/>
  <c r="E19" i="23"/>
  <c r="E28" i="30" s="1"/>
  <c r="E198" i="31"/>
  <c r="E200" i="31" s="1"/>
  <c r="C23" i="22"/>
  <c r="D23" i="22"/>
  <c r="F23" i="22"/>
  <c r="G23" i="22"/>
  <c r="H23" i="22"/>
  <c r="B23" i="22"/>
  <c r="B21" i="22"/>
  <c r="C21" i="22"/>
  <c r="D21" i="22"/>
  <c r="E21" i="22"/>
  <c r="E194" i="31" s="1"/>
  <c r="F21" i="22"/>
  <c r="G21" i="22"/>
  <c r="H21" i="22"/>
  <c r="B9" i="22"/>
  <c r="C9" i="22"/>
  <c r="D9" i="22"/>
  <c r="E9" i="22"/>
  <c r="E193" i="31" s="1"/>
  <c r="F9" i="22"/>
  <c r="G9" i="22"/>
  <c r="H9" i="22"/>
  <c r="B22" i="21"/>
  <c r="C22" i="21"/>
  <c r="D22" i="21"/>
  <c r="F22" i="21"/>
  <c r="G22" i="21"/>
  <c r="H22" i="21"/>
  <c r="B20" i="21"/>
  <c r="C20" i="21"/>
  <c r="D20" i="21"/>
  <c r="E20" i="21"/>
  <c r="E189" i="31" s="1"/>
  <c r="F20" i="21"/>
  <c r="G20" i="21"/>
  <c r="H20" i="21"/>
  <c r="B9" i="21"/>
  <c r="C9" i="21"/>
  <c r="D9" i="21"/>
  <c r="E9" i="21"/>
  <c r="E188" i="31" s="1"/>
  <c r="F9" i="21"/>
  <c r="G9" i="21"/>
  <c r="H9" i="21"/>
  <c r="C133" i="20"/>
  <c r="D133" i="20"/>
  <c r="F133" i="20"/>
  <c r="G133" i="20"/>
  <c r="H133" i="20"/>
  <c r="B133" i="20"/>
  <c r="B131" i="20"/>
  <c r="C131" i="20"/>
  <c r="D131" i="20"/>
  <c r="E131" i="20"/>
  <c r="E148" i="31" s="1"/>
  <c r="F131" i="20"/>
  <c r="G131" i="20"/>
  <c r="H131" i="20"/>
  <c r="B121" i="20"/>
  <c r="C121" i="20"/>
  <c r="D121" i="20"/>
  <c r="E121" i="20"/>
  <c r="E147" i="31" s="1"/>
  <c r="F121" i="20"/>
  <c r="G121" i="20"/>
  <c r="H121" i="20"/>
  <c r="C102" i="20"/>
  <c r="D102" i="20"/>
  <c r="F102" i="20"/>
  <c r="G102" i="20"/>
  <c r="H102" i="20"/>
  <c r="B102" i="20"/>
  <c r="B100" i="20"/>
  <c r="C100" i="20"/>
  <c r="D100" i="20"/>
  <c r="E100" i="20"/>
  <c r="E143" i="31" s="1"/>
  <c r="F100" i="20"/>
  <c r="G100" i="20"/>
  <c r="H100" i="20"/>
  <c r="B92" i="20"/>
  <c r="C92" i="20"/>
  <c r="D92" i="20"/>
  <c r="E92" i="20"/>
  <c r="E142" i="31" s="1"/>
  <c r="F92" i="20"/>
  <c r="G92" i="20"/>
  <c r="H92" i="20"/>
  <c r="C83" i="20"/>
  <c r="D83" i="20"/>
  <c r="F83" i="20"/>
  <c r="G83" i="20"/>
  <c r="H83" i="20"/>
  <c r="B83" i="20"/>
  <c r="B81" i="20"/>
  <c r="C81" i="20"/>
  <c r="D81" i="20"/>
  <c r="E81" i="20"/>
  <c r="E138" i="31" s="1"/>
  <c r="F81" i="20"/>
  <c r="G81" i="20"/>
  <c r="H81" i="20"/>
  <c r="B63" i="20"/>
  <c r="C63" i="20"/>
  <c r="D63" i="20"/>
  <c r="E63" i="20"/>
  <c r="E137" i="31" s="1"/>
  <c r="F63" i="20"/>
  <c r="G63" i="20"/>
  <c r="H63" i="20"/>
  <c r="B44" i="20"/>
  <c r="B46" i="20" s="1"/>
  <c r="C44" i="20"/>
  <c r="D44" i="20"/>
  <c r="E44" i="20"/>
  <c r="E133" i="31" s="1"/>
  <c r="F44" i="20"/>
  <c r="G44" i="20"/>
  <c r="H44" i="20"/>
  <c r="B34" i="20"/>
  <c r="C34" i="20"/>
  <c r="C46" i="20" s="1"/>
  <c r="D34" i="20"/>
  <c r="D46" i="20" s="1"/>
  <c r="E34" i="20"/>
  <c r="F34" i="20"/>
  <c r="F46" i="20" s="1"/>
  <c r="G34" i="20"/>
  <c r="G46" i="20" s="1"/>
  <c r="H34" i="20"/>
  <c r="H46" i="20" s="1"/>
  <c r="C28" i="20"/>
  <c r="B26" i="20"/>
  <c r="B28" i="20" s="1"/>
  <c r="C26" i="20"/>
  <c r="D26" i="20"/>
  <c r="E26" i="20"/>
  <c r="E128" i="31" s="1"/>
  <c r="F26" i="20"/>
  <c r="G26" i="20"/>
  <c r="H26" i="20"/>
  <c r="B11" i="20"/>
  <c r="C11" i="20"/>
  <c r="D11" i="20"/>
  <c r="D28" i="20" s="1"/>
  <c r="E11" i="20"/>
  <c r="F11" i="20"/>
  <c r="F28" i="20" s="1"/>
  <c r="G11" i="20"/>
  <c r="G28" i="20" s="1"/>
  <c r="H11" i="20"/>
  <c r="H28" i="20" s="1"/>
  <c r="C20" i="19"/>
  <c r="D20" i="19"/>
  <c r="F20" i="19"/>
  <c r="G20" i="19"/>
  <c r="H20" i="19"/>
  <c r="B20" i="19"/>
  <c r="B18" i="19"/>
  <c r="C18" i="19"/>
  <c r="D18" i="19"/>
  <c r="E18" i="19"/>
  <c r="E110" i="31" s="1"/>
  <c r="F18" i="19"/>
  <c r="G18" i="19"/>
  <c r="H18" i="19"/>
  <c r="B9" i="19"/>
  <c r="C9" i="19"/>
  <c r="D9" i="19"/>
  <c r="E9" i="19"/>
  <c r="E109" i="31" s="1"/>
  <c r="F9" i="19"/>
  <c r="G9" i="19"/>
  <c r="H9" i="19"/>
  <c r="E111" i="31" l="1"/>
  <c r="E227" i="31"/>
  <c r="E144" i="31"/>
  <c r="E139" i="31"/>
  <c r="E23" i="22"/>
  <c r="E27" i="30" s="1"/>
  <c r="E195" i="31"/>
  <c r="E22" i="21"/>
  <c r="E26" i="30" s="1"/>
  <c r="E190" i="31"/>
  <c r="E149" i="31"/>
  <c r="E133" i="20"/>
  <c r="E102" i="20"/>
  <c r="E83" i="20"/>
  <c r="E46" i="20"/>
  <c r="E132" i="31"/>
  <c r="E134" i="31" s="1"/>
  <c r="E28" i="20"/>
  <c r="E127" i="31"/>
  <c r="E129" i="31" s="1"/>
  <c r="E20" i="19"/>
  <c r="E20" i="30" s="1"/>
  <c r="C42" i="18"/>
  <c r="D42" i="18"/>
  <c r="F42" i="18"/>
  <c r="G42" i="18"/>
  <c r="H42" i="18"/>
  <c r="B40" i="18"/>
  <c r="B42" i="18" s="1"/>
  <c r="C40" i="18"/>
  <c r="D40" i="18"/>
  <c r="E40" i="18"/>
  <c r="E105" i="31" s="1"/>
  <c r="F40" i="18"/>
  <c r="G40" i="18"/>
  <c r="H40" i="18"/>
  <c r="B19" i="18"/>
  <c r="C19" i="18"/>
  <c r="D19" i="18"/>
  <c r="E19" i="18"/>
  <c r="E104" i="31" s="1"/>
  <c r="F19" i="18"/>
  <c r="G19" i="18"/>
  <c r="H19" i="18"/>
  <c r="C54" i="17"/>
  <c r="D54" i="17"/>
  <c r="F54" i="17"/>
  <c r="G54" i="17"/>
  <c r="H54" i="17"/>
  <c r="B54" i="17"/>
  <c r="B52" i="17"/>
  <c r="C52" i="17"/>
  <c r="D52" i="17"/>
  <c r="E52" i="17"/>
  <c r="E100" i="31" s="1"/>
  <c r="F52" i="17"/>
  <c r="G52" i="17"/>
  <c r="H52" i="17"/>
  <c r="B20" i="17"/>
  <c r="C20" i="17"/>
  <c r="D20" i="17"/>
  <c r="E20" i="17"/>
  <c r="E99" i="31" s="1"/>
  <c r="F20" i="17"/>
  <c r="G20" i="17"/>
  <c r="H20" i="17"/>
  <c r="H6" i="16"/>
  <c r="B6" i="16"/>
  <c r="H4" i="16"/>
  <c r="G4" i="16"/>
  <c r="G6" i="16" s="1"/>
  <c r="F4" i="16"/>
  <c r="F6" i="16" s="1"/>
  <c r="E4" i="16"/>
  <c r="D4" i="16"/>
  <c r="D6" i="16" s="1"/>
  <c r="C4" i="16"/>
  <c r="C6" i="16" s="1"/>
  <c r="B4" i="16"/>
  <c r="H6" i="15"/>
  <c r="G6" i="15"/>
  <c r="F6" i="15"/>
  <c r="H4" i="15"/>
  <c r="G4" i="15"/>
  <c r="F4" i="15"/>
  <c r="E4" i="15"/>
  <c r="D4" i="15"/>
  <c r="D6" i="15" s="1"/>
  <c r="C4" i="15"/>
  <c r="C6" i="15" s="1"/>
  <c r="B4" i="15"/>
  <c r="B6" i="15" s="1"/>
  <c r="C10" i="14"/>
  <c r="D10" i="14"/>
  <c r="F10" i="14"/>
  <c r="G10" i="14"/>
  <c r="H10" i="14"/>
  <c r="B10" i="14"/>
  <c r="B8" i="14"/>
  <c r="C8" i="14"/>
  <c r="D8" i="14"/>
  <c r="E8" i="14"/>
  <c r="E80" i="31" s="1"/>
  <c r="E81" i="31" s="1"/>
  <c r="F8" i="14"/>
  <c r="G8" i="14"/>
  <c r="H8" i="14"/>
  <c r="B1048576" i="13"/>
  <c r="G1048576" i="13"/>
  <c r="H1048576" i="13"/>
  <c r="H6" i="13"/>
  <c r="G6" i="13"/>
  <c r="H4" i="13"/>
  <c r="G4" i="13"/>
  <c r="F4" i="13"/>
  <c r="F6" i="13" s="1"/>
  <c r="F1048576" i="13" s="1"/>
  <c r="E4" i="13"/>
  <c r="E6" i="13" s="1"/>
  <c r="D4" i="13"/>
  <c r="D6" i="13" s="1"/>
  <c r="D1048576" i="13" s="1"/>
  <c r="C4" i="13"/>
  <c r="C6" i="13" s="1"/>
  <c r="C1048576" i="13" s="1"/>
  <c r="B4" i="13"/>
  <c r="B6" i="13" s="1"/>
  <c r="C15" i="12"/>
  <c r="B15" i="12"/>
  <c r="B13" i="12"/>
  <c r="C13" i="12"/>
  <c r="D13" i="12"/>
  <c r="D72" i="31" s="1"/>
  <c r="D73" i="31" s="1"/>
  <c r="D92" i="31" s="1"/>
  <c r="D303" i="31" s="1"/>
  <c r="E13" i="12"/>
  <c r="E72" i="31" s="1"/>
  <c r="F13" i="12"/>
  <c r="F72" i="31" s="1"/>
  <c r="G13" i="12"/>
  <c r="G72" i="31" s="1"/>
  <c r="H13" i="12"/>
  <c r="H72" i="31" s="1"/>
  <c r="B4" i="12"/>
  <c r="C4" i="12"/>
  <c r="D4" i="12"/>
  <c r="E4" i="12"/>
  <c r="E71" i="31" s="1"/>
  <c r="F4" i="12"/>
  <c r="F71" i="31" s="1"/>
  <c r="G4" i="12"/>
  <c r="G71" i="31" s="1"/>
  <c r="H4" i="12"/>
  <c r="H71" i="31" s="1"/>
  <c r="C8" i="11"/>
  <c r="D8" i="11"/>
  <c r="H8" i="11"/>
  <c r="B8" i="11"/>
  <c r="B5" i="11"/>
  <c r="C5" i="11"/>
  <c r="D5" i="11"/>
  <c r="E5" i="11"/>
  <c r="E66" i="31" s="1"/>
  <c r="E67" i="31" s="1"/>
  <c r="F5" i="11"/>
  <c r="F66" i="31" s="1"/>
  <c r="F67" i="31" s="1"/>
  <c r="G5" i="11"/>
  <c r="G66" i="31" s="1"/>
  <c r="G67" i="31" s="1"/>
  <c r="H5" i="11"/>
  <c r="E159" i="31" l="1"/>
  <c r="E203" i="31"/>
  <c r="E106" i="31"/>
  <c r="E101" i="31"/>
  <c r="G8" i="11"/>
  <c r="G35" i="30" s="1"/>
  <c r="F8" i="11"/>
  <c r="F35" i="30" s="1"/>
  <c r="E73" i="31"/>
  <c r="H73" i="31"/>
  <c r="F73" i="31"/>
  <c r="G73" i="31"/>
  <c r="H15" i="12"/>
  <c r="H36" i="30" s="1"/>
  <c r="F15" i="12"/>
  <c r="F36" i="30" s="1"/>
  <c r="D15" i="12"/>
  <c r="D36" i="30" s="1"/>
  <c r="G15" i="12"/>
  <c r="G36" i="30" s="1"/>
  <c r="E135" i="20"/>
  <c r="E21" i="30" s="1"/>
  <c r="E42" i="18"/>
  <c r="E19" i="30" s="1"/>
  <c r="E54" i="17"/>
  <c r="E18" i="30" s="1"/>
  <c r="E6" i="16"/>
  <c r="E17" i="30" s="1"/>
  <c r="E88" i="31"/>
  <c r="E89" i="31" s="1"/>
  <c r="E6" i="15"/>
  <c r="E16" i="30" s="1"/>
  <c r="E84" i="31"/>
  <c r="E85" i="31" s="1"/>
  <c r="E10" i="14"/>
  <c r="E15" i="30" s="1"/>
  <c r="E1048576" i="13"/>
  <c r="E14" i="30"/>
  <c r="E15" i="12"/>
  <c r="E36" i="30" s="1"/>
  <c r="E8" i="11"/>
  <c r="E35" i="30" s="1"/>
  <c r="C6" i="10"/>
  <c r="D6" i="10"/>
  <c r="F6" i="10"/>
  <c r="G6" i="10"/>
  <c r="G13" i="30" s="1"/>
  <c r="H6" i="10"/>
  <c r="B6" i="10"/>
  <c r="B4" i="10"/>
  <c r="C4" i="10"/>
  <c r="D4" i="10"/>
  <c r="E4" i="10"/>
  <c r="E6" i="10" s="1"/>
  <c r="E13" i="30" s="1"/>
  <c r="F4" i="10"/>
  <c r="G4" i="10"/>
  <c r="G61" i="31" s="1"/>
  <c r="G62" i="31" s="1"/>
  <c r="H4" i="10"/>
  <c r="C20" i="9"/>
  <c r="D20" i="9"/>
  <c r="F20" i="9"/>
  <c r="G20" i="9"/>
  <c r="H20" i="9"/>
  <c r="B20" i="9"/>
  <c r="B18" i="9"/>
  <c r="C18" i="9"/>
  <c r="D18" i="9"/>
  <c r="E18" i="9"/>
  <c r="E53" i="31" s="1"/>
  <c r="F18" i="9"/>
  <c r="G18" i="9"/>
  <c r="H18" i="9"/>
  <c r="B9" i="9"/>
  <c r="C9" i="9"/>
  <c r="D9" i="9"/>
  <c r="E9" i="9"/>
  <c r="E52" i="31" s="1"/>
  <c r="F9" i="9"/>
  <c r="G9" i="9"/>
  <c r="H9" i="9"/>
  <c r="C28" i="8"/>
  <c r="D28" i="8"/>
  <c r="B28" i="8"/>
  <c r="B26" i="8"/>
  <c r="C26" i="8"/>
  <c r="D26" i="8"/>
  <c r="E26" i="8"/>
  <c r="F26" i="8"/>
  <c r="F42" i="31" s="1"/>
  <c r="G26" i="8"/>
  <c r="G42" i="31" s="1"/>
  <c r="H26" i="8"/>
  <c r="H42" i="31" s="1"/>
  <c r="B13" i="8"/>
  <c r="C13" i="8"/>
  <c r="D13" i="8"/>
  <c r="E13" i="8"/>
  <c r="E41" i="31" s="1"/>
  <c r="F13" i="8"/>
  <c r="F41" i="31" s="1"/>
  <c r="G13" i="8"/>
  <c r="G41" i="31" s="1"/>
  <c r="H13" i="8"/>
  <c r="H41" i="31" s="1"/>
  <c r="C8" i="7"/>
  <c r="D8" i="7"/>
  <c r="E8" i="7"/>
  <c r="E9" i="30" s="1"/>
  <c r="F8" i="7"/>
  <c r="G8" i="7"/>
  <c r="H8" i="7"/>
  <c r="B8" i="7"/>
  <c r="B6" i="7"/>
  <c r="C6" i="7"/>
  <c r="D6" i="7"/>
  <c r="E6" i="7"/>
  <c r="E37" i="31" s="1"/>
  <c r="E38" i="31" s="1"/>
  <c r="F6" i="7"/>
  <c r="G6" i="7"/>
  <c r="H6" i="7"/>
  <c r="C22" i="6"/>
  <c r="D22" i="6"/>
  <c r="F22" i="6"/>
  <c r="G22" i="6"/>
  <c r="H22" i="6"/>
  <c r="B22" i="6"/>
  <c r="B20" i="6"/>
  <c r="C20" i="6"/>
  <c r="D20" i="6"/>
  <c r="E20" i="6"/>
  <c r="E33" i="31" s="1"/>
  <c r="F20" i="6"/>
  <c r="G20" i="6"/>
  <c r="H20" i="6"/>
  <c r="B6" i="6"/>
  <c r="C6" i="6"/>
  <c r="D6" i="6"/>
  <c r="E6" i="6"/>
  <c r="E32" i="31" s="1"/>
  <c r="F6" i="6"/>
  <c r="G6" i="6"/>
  <c r="H6" i="6"/>
  <c r="C6" i="5"/>
  <c r="D6" i="5"/>
  <c r="E6" i="5"/>
  <c r="F6" i="5"/>
  <c r="F1048576" i="5" s="1"/>
  <c r="G6" i="5"/>
  <c r="H6" i="5"/>
  <c r="B6" i="5"/>
  <c r="B1048576" i="5" s="1"/>
  <c r="B4" i="5"/>
  <c r="C4" i="5"/>
  <c r="D4" i="5"/>
  <c r="E4" i="5"/>
  <c r="F4" i="5"/>
  <c r="G4" i="5"/>
  <c r="G1048576" i="5" s="1"/>
  <c r="H4" i="5"/>
  <c r="H1048576" i="5" s="1"/>
  <c r="C1048576" i="5"/>
  <c r="D1048576" i="5"/>
  <c r="C17" i="4"/>
  <c r="D17" i="4"/>
  <c r="F17" i="4"/>
  <c r="G17" i="4"/>
  <c r="H17" i="4"/>
  <c r="B17" i="4"/>
  <c r="B15" i="4"/>
  <c r="C15" i="4"/>
  <c r="D15" i="4"/>
  <c r="E15" i="4"/>
  <c r="E21" i="31" s="1"/>
  <c r="F15" i="4"/>
  <c r="G15" i="4"/>
  <c r="H15" i="4"/>
  <c r="B7" i="4"/>
  <c r="C7" i="4"/>
  <c r="D7" i="4"/>
  <c r="E7" i="4"/>
  <c r="E20" i="31" s="1"/>
  <c r="F7" i="4"/>
  <c r="G7" i="4"/>
  <c r="H7" i="4"/>
  <c r="C13" i="3"/>
  <c r="D13" i="3"/>
  <c r="F13" i="3"/>
  <c r="G13" i="3"/>
  <c r="H13" i="3"/>
  <c r="B13" i="3"/>
  <c r="B11" i="3"/>
  <c r="C11" i="3"/>
  <c r="D11" i="3"/>
  <c r="E11" i="3"/>
  <c r="E15" i="31" s="1"/>
  <c r="F11" i="3"/>
  <c r="G11" i="3"/>
  <c r="H11" i="3"/>
  <c r="B4" i="3"/>
  <c r="C4" i="3"/>
  <c r="D4" i="3"/>
  <c r="E4" i="3"/>
  <c r="E14" i="31" s="1"/>
  <c r="F4" i="3"/>
  <c r="G4" i="3"/>
  <c r="H4" i="3"/>
  <c r="B15" i="2"/>
  <c r="B17" i="2" s="1"/>
  <c r="C15" i="2"/>
  <c r="D15" i="2"/>
  <c r="E15" i="2"/>
  <c r="E10" i="31" s="1"/>
  <c r="F15" i="2"/>
  <c r="G15" i="2"/>
  <c r="H15" i="2"/>
  <c r="B8" i="2"/>
  <c r="C8" i="2"/>
  <c r="C17" i="2" s="1"/>
  <c r="D8" i="2"/>
  <c r="D17" i="2" s="1"/>
  <c r="E8" i="2"/>
  <c r="F8" i="2"/>
  <c r="F17" i="2" s="1"/>
  <c r="G8" i="2"/>
  <c r="G17" i="2" s="1"/>
  <c r="H8" i="2"/>
  <c r="H17" i="2" s="1"/>
  <c r="B9" i="1"/>
  <c r="C9" i="1"/>
  <c r="E9" i="1"/>
  <c r="E5" i="31" s="1"/>
  <c r="E6" i="31" s="1"/>
  <c r="F9" i="1"/>
  <c r="G9" i="1"/>
  <c r="H9" i="1"/>
  <c r="H43" i="31" l="1"/>
  <c r="H92" i="31" s="1"/>
  <c r="H303" i="31" s="1"/>
  <c r="G43" i="31"/>
  <c r="G92" i="31" s="1"/>
  <c r="G303" i="31" s="1"/>
  <c r="F43" i="31"/>
  <c r="F92" i="31" s="1"/>
  <c r="F303" i="31" s="1"/>
  <c r="G28" i="8"/>
  <c r="H28" i="8"/>
  <c r="F28" i="8"/>
  <c r="F10" i="30" s="1"/>
  <c r="F37" i="30" s="1"/>
  <c r="E113" i="31"/>
  <c r="E16" i="31"/>
  <c r="E54" i="31"/>
  <c r="E22" i="31"/>
  <c r="E34" i="31"/>
  <c r="E20" i="9"/>
  <c r="E12" i="30" s="1"/>
  <c r="E28" i="8"/>
  <c r="E10" i="30" s="1"/>
  <c r="E42" i="31"/>
  <c r="E43" i="31" s="1"/>
  <c r="E22" i="6"/>
  <c r="E8" i="30" s="1"/>
  <c r="E1048576" i="5"/>
  <c r="E7" i="30"/>
  <c r="E17" i="4"/>
  <c r="E6" i="30" s="1"/>
  <c r="E13" i="3"/>
  <c r="E5" i="30" s="1"/>
  <c r="E17" i="2"/>
  <c r="E4" i="30" s="1"/>
  <c r="E9" i="31"/>
  <c r="E11" i="31" s="1"/>
  <c r="C1048576" i="8"/>
  <c r="B1048576" i="8"/>
  <c r="D1048576" i="8"/>
  <c r="H4" i="1"/>
  <c r="H11" i="1" s="1"/>
  <c r="G4" i="1"/>
  <c r="G11" i="1" s="1"/>
  <c r="F4" i="1"/>
  <c r="F11" i="1" s="1"/>
  <c r="E4" i="1"/>
  <c r="E11" i="1" s="1"/>
  <c r="E3" i="30" s="1"/>
  <c r="D4" i="1"/>
  <c r="D11" i="1" s="1"/>
  <c r="D3" i="30" s="1"/>
  <c r="D37" i="30" s="1"/>
  <c r="C4" i="1"/>
  <c r="C11" i="1" s="1"/>
  <c r="C3" i="30" s="1"/>
  <c r="C37" i="30" s="1"/>
  <c r="B4" i="1"/>
  <c r="B11" i="1" s="1"/>
  <c r="E37" i="30" l="1"/>
  <c r="F1048576" i="8"/>
  <c r="G10" i="30"/>
  <c r="G37" i="30" s="1"/>
  <c r="G1048576" i="8"/>
  <c r="H10" i="30"/>
  <c r="H37" i="30" s="1"/>
  <c r="H1048576" i="8"/>
  <c r="E92" i="31"/>
  <c r="E303" i="31" s="1"/>
  <c r="E1048576" i="8"/>
</calcChain>
</file>

<file path=xl/sharedStrings.xml><?xml version="1.0" encoding="utf-8"?>
<sst xmlns="http://schemas.openxmlformats.org/spreadsheetml/2006/main" count="1277" uniqueCount="820">
  <si>
    <t xml:space="preserve">FY 24 Budget </t>
  </si>
  <si>
    <t>Dept. Est.</t>
  </si>
  <si>
    <t>EA Request</t>
  </si>
  <si>
    <t>FinComm Recommend</t>
  </si>
  <si>
    <t xml:space="preserve">Total 1220 - Select Board </t>
  </si>
  <si>
    <t>Subtotal 008 - Personal Services</t>
  </si>
  <si>
    <t>Subtotal 040 - Operating Expense</t>
  </si>
  <si>
    <t>Total 1230 - Executive Assistant</t>
  </si>
  <si>
    <t xml:space="preserve">Select Board Recommend </t>
  </si>
  <si>
    <t>FY 22 Exp.</t>
  </si>
  <si>
    <t>FY 23 Exp.</t>
  </si>
  <si>
    <t>Total 1236 - Town Buildings</t>
  </si>
  <si>
    <t>Total 1237 - Personnel Expense</t>
  </si>
  <si>
    <t>0002 - Select Board Salary</t>
  </si>
  <si>
    <t>0823 - Dues / Memberships</t>
  </si>
  <si>
    <t>0825- Office Supplies</t>
  </si>
  <si>
    <t xml:space="preserve">0826 - Advertising </t>
  </si>
  <si>
    <t>Subtotal 040 - Operating Expenses</t>
  </si>
  <si>
    <t>1220 - Select Board</t>
  </si>
  <si>
    <t>1230 - Executive Assistant</t>
  </si>
  <si>
    <t>0003 - Executive Assistant Salary</t>
  </si>
  <si>
    <t>0021 - License &amp; Insurance Admin</t>
  </si>
  <si>
    <t>0180 - Longevity</t>
  </si>
  <si>
    <t>0837 - Sick Leave Buyback</t>
  </si>
  <si>
    <t>2336 - Clerical</t>
  </si>
  <si>
    <t>0182 - Advertising / Legal Ads</t>
  </si>
  <si>
    <t>0185 - Office Supplies</t>
  </si>
  <si>
    <t xml:space="preserve">0186 - Communications </t>
  </si>
  <si>
    <t>0187 - Conference / Travel / Training</t>
  </si>
  <si>
    <t>0193 - Dues / Membership</t>
  </si>
  <si>
    <t>1231 - Election Town Meeting</t>
  </si>
  <si>
    <t>0150 - Town Meeting Election Salary</t>
  </si>
  <si>
    <t xml:space="preserve">Subtotal 008 - Personal Services </t>
  </si>
  <si>
    <t>0151 -  Constable / Posting</t>
  </si>
  <si>
    <t>0968 - Printing</t>
  </si>
  <si>
    <t>0969 - Advertising</t>
  </si>
  <si>
    <t xml:space="preserve">0970 - Town Meeting </t>
  </si>
  <si>
    <t>3262 - Image Cast Program</t>
  </si>
  <si>
    <t>Total 1231 - Election Town Meeting</t>
  </si>
  <si>
    <t>1232 - Community Development</t>
  </si>
  <si>
    <t>2877 - Community Dev Dir.</t>
  </si>
  <si>
    <t>2878 -  Asst. Community Dev Dir.</t>
  </si>
  <si>
    <t>3040 - Administative Manager</t>
  </si>
  <si>
    <t xml:space="preserve">3758 - Longevity </t>
  </si>
  <si>
    <t>0597 - Technical Assistance</t>
  </si>
  <si>
    <t>0598 - Advertising</t>
  </si>
  <si>
    <t>2879 - Office Supplies</t>
  </si>
  <si>
    <t>2880 - Dues &amp; Subscriptions</t>
  </si>
  <si>
    <t>2881 - Conference / Travel / Training</t>
  </si>
  <si>
    <t>3344 - Telephone / Communications</t>
  </si>
  <si>
    <t xml:space="preserve">Subtotal 040 - Operating Expense </t>
  </si>
  <si>
    <t xml:space="preserve">Total 1232 - Community Dev. </t>
  </si>
  <si>
    <t xml:space="preserve">1235 - Legal Services </t>
  </si>
  <si>
    <t xml:space="preserve">2025 - Legal Services </t>
  </si>
  <si>
    <t xml:space="preserve">Total 1235 - Legal Services </t>
  </si>
  <si>
    <t>0158 - Town Building Maint. Wage</t>
  </si>
  <si>
    <t>0159 - Part Time / Overtime Wages</t>
  </si>
  <si>
    <t>0963 - Longevity</t>
  </si>
  <si>
    <t>0832 - Natural Gas</t>
  </si>
  <si>
    <t>0833 - Gasoline</t>
  </si>
  <si>
    <t>0834 - R&amp;M Vehicle</t>
  </si>
  <si>
    <t>0930 - R&amp;M Building &amp; Grounds</t>
  </si>
  <si>
    <t>0931 - Janitorial Supplies</t>
  </si>
  <si>
    <t>0964 - Electricity</t>
  </si>
  <si>
    <t>0965 - Water &amp; Sewer</t>
  </si>
  <si>
    <t>1516 - Cleaning Services Contract</t>
  </si>
  <si>
    <t>1849 - Telephone</t>
  </si>
  <si>
    <t>1854 - Energy Shared Savings</t>
  </si>
  <si>
    <t>2260 - Copier Repairs &amp; Maintenance</t>
  </si>
  <si>
    <t xml:space="preserve">22161 - Copier Supplies </t>
  </si>
  <si>
    <t>Subtotal - 040 Operating Expense</t>
  </si>
  <si>
    <t>1237 - Personnel Expense</t>
  </si>
  <si>
    <t>0161 - Medical</t>
  </si>
  <si>
    <t>0937 - Educational</t>
  </si>
  <si>
    <t>3261 - Hiring &amp; Training Expense</t>
  </si>
  <si>
    <t>0006 - Finance Director Salary</t>
  </si>
  <si>
    <t>0007 - Accounting Clerical</t>
  </si>
  <si>
    <t>0009 - Assessing Clerical Wage</t>
  </si>
  <si>
    <t>0010 - Treasurer Salary</t>
  </si>
  <si>
    <t>0011 - Longevity</t>
  </si>
  <si>
    <t>0012 - Treasurer Clerical Wage</t>
  </si>
  <si>
    <t>0013 - Collector Clerical Wage</t>
  </si>
  <si>
    <t>0289 - Sick Leave Buyback</t>
  </si>
  <si>
    <t>2268 - IT Manager Salary</t>
  </si>
  <si>
    <t>2269 - Information Technology Sta</t>
  </si>
  <si>
    <t>0162 - R&amp;M Equipment</t>
  </si>
  <si>
    <t>0163 - Postage</t>
  </si>
  <si>
    <t>0166 - Telephone / Communications</t>
  </si>
  <si>
    <t>0167 - Paper / Forms / Printing</t>
  </si>
  <si>
    <t>0173 - Conference / Travel / Training</t>
  </si>
  <si>
    <t>0175 - Dues / Membership</t>
  </si>
  <si>
    <t>0176 - Supplies</t>
  </si>
  <si>
    <t>1380 - Contracted Services</t>
  </si>
  <si>
    <t>2270 - Software License Fees</t>
  </si>
  <si>
    <t>2272 - New Equipment+</t>
  </si>
  <si>
    <t>3843 - IT Maintenance Contracts</t>
  </si>
  <si>
    <t>Total 1330 - Finance / IT Dept.</t>
  </si>
  <si>
    <t>1610 - Town Clerk</t>
  </si>
  <si>
    <t>0018 - Town Clerk Salary</t>
  </si>
  <si>
    <t>0019 - Asst Town Clerk Salary</t>
  </si>
  <si>
    <t>0202 - Longevity</t>
  </si>
  <si>
    <t>0207 - Sick Leave Buyback</t>
  </si>
  <si>
    <t>0455 - Clerical Wage</t>
  </si>
  <si>
    <t>1233 - Registrar Member Salary</t>
  </si>
  <si>
    <t xml:space="preserve">Subtotal - 008 Personal Services </t>
  </si>
  <si>
    <t>0200 - Book Binding</t>
  </si>
  <si>
    <t>0203 - Office Supplies</t>
  </si>
  <si>
    <t>0204 - R&amp;M Equipment</t>
  </si>
  <si>
    <t>0205 - Printing / Paper / Forms</t>
  </si>
  <si>
    <t>0209 - Conference / Travel / Training</t>
  </si>
  <si>
    <t>0210 - Communication / Telephone</t>
  </si>
  <si>
    <t>0211 - Dues / Membership</t>
  </si>
  <si>
    <t xml:space="preserve">Total 1610 - Town Clerk </t>
  </si>
  <si>
    <t>.</t>
  </si>
  <si>
    <t>1960 - Moderator</t>
  </si>
  <si>
    <t xml:space="preserve">0001 - Moderator Expenses </t>
  </si>
  <si>
    <t xml:space="preserve">Total 1960 - Moderator </t>
  </si>
  <si>
    <t>1961 - Finance Committee</t>
  </si>
  <si>
    <t>Total 1961 - Fianance Committee</t>
  </si>
  <si>
    <t>0026 - Office Supplies</t>
  </si>
  <si>
    <t>0028 - Dues / Membership</t>
  </si>
  <si>
    <t>1962 - Board of Assessors</t>
  </si>
  <si>
    <t>0008 - Assessor Member Salary</t>
  </si>
  <si>
    <t>0827 - Conference / Travel / Training</t>
  </si>
  <si>
    <t>0828 - Transcipt / Deed</t>
  </si>
  <si>
    <t>1006 - Appraisal / Software / Hardware</t>
  </si>
  <si>
    <t>1007 - Dues / Membership</t>
  </si>
  <si>
    <t>1160 - Appraisal Services</t>
  </si>
  <si>
    <t>1161 - R&amp;M Software</t>
  </si>
  <si>
    <t xml:space="preserve">1537 - Paper / Forms / Printing </t>
  </si>
  <si>
    <t xml:space="preserve">Total 1962 - Board of Assessors </t>
  </si>
  <si>
    <t>1967 - Municipal Light Board</t>
  </si>
  <si>
    <t>0358 - Municiap Light Board Salary</t>
  </si>
  <si>
    <t>Total 1967 - Municipal Light Board</t>
  </si>
  <si>
    <t>0345 - Ft Meadow Commission Exp</t>
  </si>
  <si>
    <t>1048 - Fuel / Gas / Diesel</t>
  </si>
  <si>
    <t>1049 - Launching Boats</t>
  </si>
  <si>
    <t>1050 - Radio / Communications</t>
  </si>
  <si>
    <t>2735 - Weed Management</t>
  </si>
  <si>
    <t>Total 1971 - Ft. Meadow Comm.</t>
  </si>
  <si>
    <t>1971 - Ft. Meadow Commission</t>
  </si>
  <si>
    <t>1974 - Lake Boone Commission</t>
  </si>
  <si>
    <t>0346 - Lake Boone Comm Exp.</t>
  </si>
  <si>
    <t>Total 1974 - Lake Boone Commission</t>
  </si>
  <si>
    <t>1977 - Historical District Commission</t>
  </si>
  <si>
    <t xml:space="preserve">Total 1977 - Historical District Commission </t>
  </si>
  <si>
    <t>0351 - Hist. Dist. Comm. Expenses</t>
  </si>
  <si>
    <t>2100 - Police Department</t>
  </si>
  <si>
    <t>0029 - Police Chief Salary</t>
  </si>
  <si>
    <t>0031 - Police Lieutenant Wage</t>
  </si>
  <si>
    <t>0032 - Police Sergeant Wage</t>
  </si>
  <si>
    <t>0033 - Patrolmen Wage</t>
  </si>
  <si>
    <t>0038 - Clerical Wage</t>
  </si>
  <si>
    <t>0039 - Crossing Guard Wage</t>
  </si>
  <si>
    <t>0041 - Overtime</t>
  </si>
  <si>
    <t>0045 - Shift Differential</t>
  </si>
  <si>
    <t>0046 - Court Appearance</t>
  </si>
  <si>
    <t>0047 - Longevity</t>
  </si>
  <si>
    <t>0132 - Specialist Stipend</t>
  </si>
  <si>
    <t>0619 - Holiday</t>
  </si>
  <si>
    <t>0653 - Sick Leave Buyback</t>
  </si>
  <si>
    <t>0946 - Incent / Degree</t>
  </si>
  <si>
    <t>1387 - Police Captain Salary</t>
  </si>
  <si>
    <t xml:space="preserve">1616 - Parking Control Officer </t>
  </si>
  <si>
    <t>3194 - Special Event Overtime</t>
  </si>
  <si>
    <t>0215 - Electricty</t>
  </si>
  <si>
    <t>0217 - R&amp;M Equipment</t>
  </si>
  <si>
    <t>0218 - Telephone / Communications</t>
  </si>
  <si>
    <t>0219 - Radio</t>
  </si>
  <si>
    <t>0220 - Safety Equipment</t>
  </si>
  <si>
    <t>0221 - Computer</t>
  </si>
  <si>
    <t>0223 - Firearm Supplies</t>
  </si>
  <si>
    <t>0224 - Gasoline</t>
  </si>
  <si>
    <t>0225 - Office Supplies</t>
  </si>
  <si>
    <t>0226 - Vehicle Maintenance</t>
  </si>
  <si>
    <t>0227 - License &amp; Permits</t>
  </si>
  <si>
    <t>0228 - R&amp;L Equipment</t>
  </si>
  <si>
    <t>0229 - Uniform Allowance</t>
  </si>
  <si>
    <t>0231 - Conference / Travel / Training</t>
  </si>
  <si>
    <t>0232 - Analytical Factfinding</t>
  </si>
  <si>
    <t>0235 - Dues / Membership</t>
  </si>
  <si>
    <t>0237 - Office Machinery</t>
  </si>
  <si>
    <t>0240 - Cleaning</t>
  </si>
  <si>
    <t>0241 - Prisoner Meal</t>
  </si>
  <si>
    <t>0657 - Books</t>
  </si>
  <si>
    <t>0658 - Printing / Stock</t>
  </si>
  <si>
    <t>0659 - Photographic Equip &amp; Supply</t>
  </si>
  <si>
    <t>0660 - Medical Supplies</t>
  </si>
  <si>
    <t>1366 - Natural Gas</t>
  </si>
  <si>
    <t>1893 - Animal Control Contract</t>
  </si>
  <si>
    <t>1895 - Office Furniture/Bldg. Exp.</t>
  </si>
  <si>
    <t>3195 - Special Eventy Supplies</t>
  </si>
  <si>
    <t>3878 - K-9 Support Expense</t>
  </si>
  <si>
    <t>3879 - Recruitment &amp; Promo Exp.</t>
  </si>
  <si>
    <t>3923 - HVAC / Lighting Maintenance</t>
  </si>
  <si>
    <t>Total 2100 - Police Department</t>
  </si>
  <si>
    <t>2200 - Fire Department</t>
  </si>
  <si>
    <t>0030 - Fire Chief Salary</t>
  </si>
  <si>
    <t>0035 - Firefighter Wage</t>
  </si>
  <si>
    <t>0036 - Call Firefighter Wage</t>
  </si>
  <si>
    <t>0037 - Clerical Wage</t>
  </si>
  <si>
    <t>0050 - Firefigher Auxiliaries Wage</t>
  </si>
  <si>
    <t>0051 - Deputy Salary</t>
  </si>
  <si>
    <t>0052 - Lieutenants Wage</t>
  </si>
  <si>
    <t>0053 - Overtime</t>
  </si>
  <si>
    <t>0054 - Holiday</t>
  </si>
  <si>
    <t>0055 - Degree</t>
  </si>
  <si>
    <t>0068 - Director Wage - Emerg Mgmt</t>
  </si>
  <si>
    <t>0078 - Specialist Stipend</t>
  </si>
  <si>
    <t>0593 - Longevity</t>
  </si>
  <si>
    <t>0594 - Sick Leave Buyback</t>
  </si>
  <si>
    <t>1473 - Assist Dir Wage Emer Mgmt</t>
  </si>
  <si>
    <t>0239 - Education Materials</t>
  </si>
  <si>
    <t>0242 - Electricity</t>
  </si>
  <si>
    <t>0243 - Telephone</t>
  </si>
  <si>
    <t>0244 - Water &amp; Sewer</t>
  </si>
  <si>
    <t>0245 - Travel</t>
  </si>
  <si>
    <t>0246 - Natural Gas</t>
  </si>
  <si>
    <t>0247 - R&amp;M Equipment</t>
  </si>
  <si>
    <t>0248 - Fire Equipment</t>
  </si>
  <si>
    <t>0249 - Uniform Allowance</t>
  </si>
  <si>
    <t>0250 - Diesel / Gasoline</t>
  </si>
  <si>
    <t>0251 - Emergency Management Exp.</t>
  </si>
  <si>
    <t>0252 - Oxygen / First Aid</t>
  </si>
  <si>
    <t>0255 - Office Supplies</t>
  </si>
  <si>
    <t>0257 - Medical</t>
  </si>
  <si>
    <t>0258 - Janitorial Supplies</t>
  </si>
  <si>
    <t>0263 - Dues / Membership / Licensing</t>
  </si>
  <si>
    <t>0265 - R&amp;M Building</t>
  </si>
  <si>
    <t>0591 - Meals</t>
  </si>
  <si>
    <t>Total 2200 - Fire Department</t>
  </si>
  <si>
    <t>1718 - Secretary Emergency Mgmt</t>
  </si>
  <si>
    <t>1383 - Personal Property Damage</t>
  </si>
  <si>
    <t>2410 - Building Inspections</t>
  </si>
  <si>
    <t>0062 - Director Salary</t>
  </si>
  <si>
    <t>0063 - Clerical Wage</t>
  </si>
  <si>
    <t>0066 - Inspector Fee</t>
  </si>
  <si>
    <t>0991 - Longevity</t>
  </si>
  <si>
    <t>0992 - Sick Leave Buyback</t>
  </si>
  <si>
    <t>1682 - PT Clerical Assistant</t>
  </si>
  <si>
    <t>0272 - Sealer Expense</t>
  </si>
  <si>
    <t>0277 - Gasoline</t>
  </si>
  <si>
    <t>0278 - Vehicle Maintenance</t>
  </si>
  <si>
    <t>0281 - Conference / Travel / Training</t>
  </si>
  <si>
    <t>0282 - Dues / Membership</t>
  </si>
  <si>
    <t>0842 - Supplies</t>
  </si>
  <si>
    <t>0843 Telephone &amp; Communications</t>
  </si>
  <si>
    <t>Subtotal 040- Operating Expense</t>
  </si>
  <si>
    <t xml:space="preserve">Total 2410 - Building Inspection </t>
  </si>
  <si>
    <t xml:space="preserve">4210 - DPW Administration </t>
  </si>
  <si>
    <t>0094 - Director Salary</t>
  </si>
  <si>
    <t>0095 - Clerical Wage</t>
  </si>
  <si>
    <t>0096 - Longevity</t>
  </si>
  <si>
    <t>0434 - General Foreman</t>
  </si>
  <si>
    <t>0435 - Draftamn / Transitman</t>
  </si>
  <si>
    <t>0436 - Asst. Director Salary</t>
  </si>
  <si>
    <t>0666 - Sick Leave Buyback</t>
  </si>
  <si>
    <t>2028 - Seasonal Wage</t>
  </si>
  <si>
    <t>0670 - R&amp;M Equipment</t>
  </si>
  <si>
    <t>0671 - Membership Fees</t>
  </si>
  <si>
    <t>0672 - Conference / Travel / Training</t>
  </si>
  <si>
    <t>0673 - Advertising</t>
  </si>
  <si>
    <t>0674 - Telephone</t>
  </si>
  <si>
    <t>0676 - Office Supplies</t>
  </si>
  <si>
    <t>2029 - Radio</t>
  </si>
  <si>
    <t>2030 - Electricty</t>
  </si>
  <si>
    <t>2023 - Environmental Waste Oil</t>
  </si>
  <si>
    <t>2033 - Heating Gas</t>
  </si>
  <si>
    <t>2035 - Gaslonie</t>
  </si>
  <si>
    <t>2036 - Diesel</t>
  </si>
  <si>
    <t>2038 - Clothing Allowance</t>
  </si>
  <si>
    <t>Total 4210 -  DPW Administration</t>
  </si>
  <si>
    <t>4212 - DPW Parks / Cemetary /Forestry</t>
  </si>
  <si>
    <t>0097 - Overtime</t>
  </si>
  <si>
    <t>0291 - Wages</t>
  </si>
  <si>
    <t>0688 - R&amp;M Building</t>
  </si>
  <si>
    <t>0689 - R&amp;M Equipment</t>
  </si>
  <si>
    <t>0690- Rental Equipment</t>
  </si>
  <si>
    <t>0691 - Landscaping General Supplies</t>
  </si>
  <si>
    <t>0692 - Paint</t>
  </si>
  <si>
    <t>0693 - Lumber</t>
  </si>
  <si>
    <t>0696 - Chemicals</t>
  </si>
  <si>
    <t>2040 - General Supplies</t>
  </si>
  <si>
    <t>Total 4212 - DPW Parks</t>
  </si>
  <si>
    <t>4215 - DPW Streets</t>
  </si>
  <si>
    <t>0099 - Street Wage</t>
  </si>
  <si>
    <t>0294 - Street Overtime</t>
  </si>
  <si>
    <t>0705 - R&amp;M Building</t>
  </si>
  <si>
    <t>0707 - Line Painting</t>
  </si>
  <si>
    <t>0708 - R&amp;M Equipment</t>
  </si>
  <si>
    <t>0709 - Landscape General Supplies</t>
  </si>
  <si>
    <t>0710 - Paint</t>
  </si>
  <si>
    <t>0713 - Pipefitting Tubing</t>
  </si>
  <si>
    <t>0714 - Cement</t>
  </si>
  <si>
    <t>0715 - Sand Gravel Stone</t>
  </si>
  <si>
    <t>0716 - Paving Materials</t>
  </si>
  <si>
    <t>0717 - Signs / Traffic Controls</t>
  </si>
  <si>
    <t>0721 - Lumber</t>
  </si>
  <si>
    <t>1236 - Catch Basin Cleaning</t>
  </si>
  <si>
    <t>2041 - Street Lighting</t>
  </si>
  <si>
    <t>3182 - Street Sweeping</t>
  </si>
  <si>
    <t>3345 - Construction Materials</t>
  </si>
  <si>
    <t xml:space="preserve">Total 4215 - DPW Streets </t>
  </si>
  <si>
    <t xml:space="preserve">0711 - Paper Tissues </t>
  </si>
  <si>
    <t>4219 - DPW Vehicle</t>
  </si>
  <si>
    <t>0100 - Vehicle Maintanence Wage</t>
  </si>
  <si>
    <t>0312 Overtime</t>
  </si>
  <si>
    <t>0741 - General Supplies</t>
  </si>
  <si>
    <t>0742 - Tires</t>
  </si>
  <si>
    <t>0743 - Vehicle Parts</t>
  </si>
  <si>
    <t>0744 - Oil</t>
  </si>
  <si>
    <t>0745 - Grease</t>
  </si>
  <si>
    <t xml:space="preserve">0746 - Steel </t>
  </si>
  <si>
    <t xml:space="preserve">Total 4219 - DPW Vehicle </t>
  </si>
  <si>
    <t>4230 - DPW Highway Snow &amp; Ice</t>
  </si>
  <si>
    <t>0310 - Overtime</t>
  </si>
  <si>
    <t>3757 - Meals Allowance</t>
  </si>
  <si>
    <t>0303 - R&amp;M Equipment</t>
  </si>
  <si>
    <t>0305 - Vehicle Maintenance</t>
  </si>
  <si>
    <t>0730 - Rental of Equipment</t>
  </si>
  <si>
    <t>0733 - General Supplies</t>
  </si>
  <si>
    <t>0734 - Salt Calcium</t>
  </si>
  <si>
    <t>0735 - Lumber</t>
  </si>
  <si>
    <t>0736 - Paving Materials</t>
  </si>
  <si>
    <t>3183 - Liquid Calcium</t>
  </si>
  <si>
    <t>Total 4230 - Highway Snow &amp; Ice</t>
  </si>
  <si>
    <t>0064 - Clerical Wage</t>
  </si>
  <si>
    <t>0980 - Elected / Appointed</t>
  </si>
  <si>
    <t>2337 - Public Health Director</t>
  </si>
  <si>
    <t>2497 - Sanitarian</t>
  </si>
  <si>
    <t>2873 - Longevity</t>
  </si>
  <si>
    <t>3930 - Contact Tracer</t>
  </si>
  <si>
    <t>0284 - BOH Expenses</t>
  </si>
  <si>
    <t>0362 - Community Nurse Program</t>
  </si>
  <si>
    <t>0981 - Contracted Services</t>
  </si>
  <si>
    <t>0986 - Advertising</t>
  </si>
  <si>
    <t>0987 - Office Supplies</t>
  </si>
  <si>
    <t>0988 - Conference / Travel / Training</t>
  </si>
  <si>
    <t>0989 - Membership / Dues</t>
  </si>
  <si>
    <t xml:space="preserve">1466 - Hazardous Waste Day </t>
  </si>
  <si>
    <t>2653 - Medical Reserve Corps</t>
  </si>
  <si>
    <t xml:space="preserve">Total 5100 - Health Services </t>
  </si>
  <si>
    <t xml:space="preserve">5100 - Health Services </t>
  </si>
  <si>
    <t>0073 - Director Salary</t>
  </si>
  <si>
    <t>0086 - Clerical Wage</t>
  </si>
  <si>
    <t>0087 - Longevity</t>
  </si>
  <si>
    <t>0088 - Clerical PT Wage</t>
  </si>
  <si>
    <t>0316 - Sick Leave Buyback</t>
  </si>
  <si>
    <t>2932 - Social Service Advocate</t>
  </si>
  <si>
    <t>0810 - R&amp;M Office Equipment</t>
  </si>
  <si>
    <t>0811 - Conference / Travel / Training</t>
  </si>
  <si>
    <t>0812 - Telephone / Communications</t>
  </si>
  <si>
    <t>0813 - Building Supplies</t>
  </si>
  <si>
    <t>0814 - Gasoline</t>
  </si>
  <si>
    <t>0815 - Office supplies</t>
  </si>
  <si>
    <t>0817 - Electricity</t>
  </si>
  <si>
    <t>0818 - Water &amp; Sewer</t>
  </si>
  <si>
    <t>0819 - Vehicle Maintenance</t>
  </si>
  <si>
    <t>0821 - Heating Gas</t>
  </si>
  <si>
    <t>Total 5410 Council on Aging</t>
  </si>
  <si>
    <t xml:space="preserve">5410 - Council on Aging </t>
  </si>
  <si>
    <t xml:space="preserve">5411 - Veterans Services </t>
  </si>
  <si>
    <t>0072 - Veterans Director Salary</t>
  </si>
  <si>
    <t>0322 - Veterans Grave Officer Sal.</t>
  </si>
  <si>
    <t>0975 - Longevity</t>
  </si>
  <si>
    <t>0976 - Sick Leave Buyback</t>
  </si>
  <si>
    <t>2434 - Education</t>
  </si>
  <si>
    <t>0321 - Veterans Benefits</t>
  </si>
  <si>
    <t>0323 - Veterans Grave Expense</t>
  </si>
  <si>
    <t>0325 - Momorial Vet Council Exp.</t>
  </si>
  <si>
    <t>0326 - Veterans Day Expenses</t>
  </si>
  <si>
    <t>0977 - Telephone / Communication</t>
  </si>
  <si>
    <t>0978 - Office Supplies</t>
  </si>
  <si>
    <t>0979 - Travel / Conference / Training</t>
  </si>
  <si>
    <t xml:space="preserve">Subtotal 040 - Operating Expenses </t>
  </si>
  <si>
    <t xml:space="preserve">Totoal 5441 - Veterans Services </t>
  </si>
  <si>
    <t xml:space="preserve">6100 - Library </t>
  </si>
  <si>
    <t>0074 - Director Salary</t>
  </si>
  <si>
    <t>0075 - Librarian Wage</t>
  </si>
  <si>
    <t>0076 - Page Wage</t>
  </si>
  <si>
    <t>0077 - Clerical Wage</t>
  </si>
  <si>
    <t>0079 - Longevity</t>
  </si>
  <si>
    <t>0080 - Sick Leave Buyback</t>
  </si>
  <si>
    <t>0081 - Asst. Director Wage</t>
  </si>
  <si>
    <t>0201 - Digital Content</t>
  </si>
  <si>
    <t>0315 - Storage Supplies</t>
  </si>
  <si>
    <t>0477 - Office Supplies</t>
  </si>
  <si>
    <t>0479 - Periodicals</t>
  </si>
  <si>
    <t>0480 - Books</t>
  </si>
  <si>
    <t>0481 - Paper / Forms</t>
  </si>
  <si>
    <t>0482 - Conference / Travel / Training</t>
  </si>
  <si>
    <t>0485 - Dues / Memberships</t>
  </si>
  <si>
    <t>0486 - R&amp;L CWMARS</t>
  </si>
  <si>
    <t>0487 - Microform</t>
  </si>
  <si>
    <t>0488 - Audio / Visual</t>
  </si>
  <si>
    <t>0489 - Heating Oil / Gas</t>
  </si>
  <si>
    <t>0490 - Electricity</t>
  </si>
  <si>
    <t>0491 - Telephone</t>
  </si>
  <si>
    <t>0492 - Water &amp; Sewer</t>
  </si>
  <si>
    <t>0585 - Educational Supplies</t>
  </si>
  <si>
    <t>0586 - Public Information</t>
  </si>
  <si>
    <t>0587 - R&amp;M Equipment</t>
  </si>
  <si>
    <t>0589 - Advertising</t>
  </si>
  <si>
    <t>1470- R&amp;M Buildings</t>
  </si>
  <si>
    <t>1511 - Equipment</t>
  </si>
  <si>
    <t>1618 - Borrower Cards</t>
  </si>
  <si>
    <t>Subtotal 040 - Operation Expenses</t>
  </si>
  <si>
    <t xml:space="preserve">Total 6100 - Library </t>
  </si>
  <si>
    <t xml:space="preserve">6300 - Recreation </t>
  </si>
  <si>
    <t>0082 - Director Salary</t>
  </si>
  <si>
    <t>0083 - Assistant Director Wage</t>
  </si>
  <si>
    <t>0084 - Longevity</t>
  </si>
  <si>
    <t>0085 - Sick Leave Buyback</t>
  </si>
  <si>
    <t>0493 - Seasonal</t>
  </si>
  <si>
    <t>1333 - Recreation Assistant</t>
  </si>
  <si>
    <t>2734 - Overtime</t>
  </si>
  <si>
    <t>0795 - Telephone</t>
  </si>
  <si>
    <t>0796 - Electricity</t>
  </si>
  <si>
    <t>0798 - Athletic Supplies</t>
  </si>
  <si>
    <t>0799 - Gasoline</t>
  </si>
  <si>
    <t>0800 - Office Supplies</t>
  </si>
  <si>
    <t>0801 - Conference / Travel / Training</t>
  </si>
  <si>
    <t>0802 - Dues / Memberships</t>
  </si>
  <si>
    <t>0804 - Heating Oil</t>
  </si>
  <si>
    <t>0805 - Facility Amenities</t>
  </si>
  <si>
    <t>0806 - Paint</t>
  </si>
  <si>
    <t>0807 - Facility Grounds Specialty</t>
  </si>
  <si>
    <t>0808 - R&amp;M Buildings &amp; Grounds</t>
  </si>
  <si>
    <t>0822 - Advertising - Park Comm</t>
  </si>
  <si>
    <t>0955 - Program Supplies</t>
  </si>
  <si>
    <t>0958 - Vehicle Parts &amp; Accessories</t>
  </si>
  <si>
    <t>1386 - Concerts</t>
  </si>
  <si>
    <t>1719 - Uniforms</t>
  </si>
  <si>
    <t>1851 - Community Events</t>
  </si>
  <si>
    <t>2582 - Cultural Services</t>
  </si>
  <si>
    <t>Total 6300 - Recreation</t>
  </si>
  <si>
    <t>2024 - Contributory Retirement - To</t>
  </si>
  <si>
    <t>Total 9110 - EE Retirement / Pen</t>
  </si>
  <si>
    <t>9140 - Group Health Insurance</t>
  </si>
  <si>
    <t>9110 - EE Retirement / Pensions</t>
  </si>
  <si>
    <t>0328 - FICA / Medicare</t>
  </si>
  <si>
    <t>0329 - Group Health &amp; Life</t>
  </si>
  <si>
    <t>Total 9140 - Group Health Ins.</t>
  </si>
  <si>
    <t>9141 - General Insurance</t>
  </si>
  <si>
    <t>0101 - Fire Accident</t>
  </si>
  <si>
    <t>0287 - Fidelity Bonds</t>
  </si>
  <si>
    <t>0327 - Gen / Prop / Auto</t>
  </si>
  <si>
    <t>0601 - Miscellaneous Reserve</t>
  </si>
  <si>
    <t>1000 - Police Accident</t>
  </si>
  <si>
    <t>Subtotal 040 - Operation Expense</t>
  </si>
  <si>
    <t xml:space="preserve">Total 9141 - General Insurance </t>
  </si>
  <si>
    <t xml:space="preserve">0460 - Temporary Borrowing Issuance </t>
  </si>
  <si>
    <t>2409 - HS Construction 05/15/05 4.17%</t>
  </si>
  <si>
    <t>2411 - New Fire Station 05/15/05 4.10%</t>
  </si>
  <si>
    <t xml:space="preserve">2413 - Upgrade WWTF 05/15/05 </t>
  </si>
  <si>
    <t>2670 - MWPAT WWTF</t>
  </si>
  <si>
    <t>2739 - School Admin HVAC</t>
  </si>
  <si>
    <t>2749 - Senior Center Rennovation</t>
  </si>
  <si>
    <t>2751 - Sewer Rolling Ln 10/09 3.63%</t>
  </si>
  <si>
    <t>2753 - Sewer Woodrow St 10/08 3.63%</t>
  </si>
  <si>
    <t>2865 - JFK School Construction</t>
  </si>
  <si>
    <t>2867 - Supp Approp Rolling Ln</t>
  </si>
  <si>
    <t>2930 - MWPAT WWTF</t>
  </si>
  <si>
    <t>3042 - JFK Construction 12/2</t>
  </si>
  <si>
    <t>3043 - Fire Pumper 12/2014 1.97%</t>
  </si>
  <si>
    <t>3044 - Main St. Joint Restore 12/2014</t>
  </si>
  <si>
    <t xml:space="preserve">3045 - DPW / Police HQ </t>
  </si>
  <si>
    <t>3140 - Fire Rescue Vehicle 06/16</t>
  </si>
  <si>
    <t>3142 - Mulready Roof</t>
  </si>
  <si>
    <t>3144 - Mulready Asbestos Removal</t>
  </si>
  <si>
    <t>3237 - DPW / Police HQ</t>
  </si>
  <si>
    <t>3238 - Manning St Sewer 06/17</t>
  </si>
  <si>
    <t>3239 - Mulready School Roof 06/17</t>
  </si>
  <si>
    <t>3241 - JFK School Construction</t>
  </si>
  <si>
    <t>3736 - INT - Morgan Bowl Track</t>
  </si>
  <si>
    <t>3732 - INT - Pumper 05/17</t>
  </si>
  <si>
    <t>3734 - INT - Pumper 05/18</t>
  </si>
  <si>
    <t>3738 - INT - Town Hall Rennovation</t>
  </si>
  <si>
    <t>3740 - INT - Town Hall Rennovation</t>
  </si>
  <si>
    <t>3881 - INT - Heavy Equipment 11/20</t>
  </si>
  <si>
    <t>3883 - INT - Public Safety Radios 06/20</t>
  </si>
  <si>
    <t>3885 - INT - Rotary 05/19</t>
  </si>
  <si>
    <t>3887 - INT - Light Equipment 11/20</t>
  </si>
  <si>
    <t>3889 - INT - DPW Vacuum Truck 05/19</t>
  </si>
  <si>
    <t>3891 - INT - HS Air Conditioning 05/19</t>
  </si>
  <si>
    <t>3893 - INT - Mulready AC &amp; Boiler</t>
  </si>
  <si>
    <t>3897 - INT - HS Roof 06/20</t>
  </si>
  <si>
    <t>3899 - INT - WWTF Phase</t>
  </si>
  <si>
    <t xml:space="preserve">Subtotal 041 - Debt Interest Inside </t>
  </si>
  <si>
    <t>3138 - DPW / Police Headquarters</t>
  </si>
  <si>
    <t>2423 - Constr. Water Storage 05/15/05</t>
  </si>
  <si>
    <t>2425 - Replace Gates Water Ln 05/15/0</t>
  </si>
  <si>
    <t>2724 - Phosphorous Treat Imo 05/15/0</t>
  </si>
  <si>
    <t>2747 - Constr. Water Storage Tank</t>
  </si>
  <si>
    <t>2755 - Water Main Hosmer St 10/09/3</t>
  </si>
  <si>
    <t>2757 - Water Main Murphy St 10/09/3</t>
  </si>
  <si>
    <t>2759 - Water Main Parmenter Rd 10/0</t>
  </si>
  <si>
    <t>2761 - Water Main White Pond Rd 10-</t>
  </si>
  <si>
    <t>2763 - Supp Approp S WRT Tank 10/09</t>
  </si>
  <si>
    <t>3051 - Kane Well Water Filtration</t>
  </si>
  <si>
    <t>3053 - Cranberry Well 12/2014 2.77%</t>
  </si>
  <si>
    <t>3240 - Chestnut Well 06/17</t>
  </si>
  <si>
    <t>3742 - INT Water System Improvements</t>
  </si>
  <si>
    <t>3744 - INT - Chestnut Well 5/16</t>
  </si>
  <si>
    <t>3901 - INT - WWTF E</t>
  </si>
  <si>
    <t>3050 - Water Meters 12/2014 1.86%</t>
  </si>
  <si>
    <t>3895 - INT - Water System Improve</t>
  </si>
  <si>
    <t>Subtotal 042 - Debt Interest Inside</t>
  </si>
  <si>
    <t>2408 - HS Construction 05/15/05 4.17%</t>
  </si>
  <si>
    <t>2410 - Fire Station 05/15/05 4.10%</t>
  </si>
  <si>
    <t>2412 - Upgrade WWTF 05/15/05</t>
  </si>
  <si>
    <t>2671 - MWPAT WWTF</t>
  </si>
  <si>
    <t>2738 - School Admin HVAC</t>
  </si>
  <si>
    <t>2748 - Senior Center Rennovation</t>
  </si>
  <si>
    <t>2750 - Sewer Rolling Ln 10/09 3.63%</t>
  </si>
  <si>
    <t>2752 - Sewer Woodrow 10/09 3.63%</t>
  </si>
  <si>
    <t>2866 - JFK Construction</t>
  </si>
  <si>
    <t>2868 - Supp Approp Rolling Ln</t>
  </si>
  <si>
    <t>2931 - MWPAT WWTF</t>
  </si>
  <si>
    <t>3046 - JFK School Construction</t>
  </si>
  <si>
    <t>3047 - Fire Pumer 12/2014 1.97%</t>
  </si>
  <si>
    <t>3048 - Main St Joint Restore 12/2014</t>
  </si>
  <si>
    <t>3049 - DPW/Police HQ</t>
  </si>
  <si>
    <t>3137 - DPW/Police HQ</t>
  </si>
  <si>
    <t>3139 - Fire Rescue Vehicle 06/16</t>
  </si>
  <si>
    <t>3141 - Mulready School Roof 06/16</t>
  </si>
  <si>
    <t>3143 - Mulready Asbestos Removal</t>
  </si>
  <si>
    <t>3242 - DPW/Police HQ</t>
  </si>
  <si>
    <t>3243 - Manning St Sewer 06/17</t>
  </si>
  <si>
    <t>3244 - Mulready Roof 06/17</t>
  </si>
  <si>
    <t>3246 - JFK School Construction</t>
  </si>
  <si>
    <t>3731 - Fire Pumper 1 05/17</t>
  </si>
  <si>
    <t>3733 - Fire Pumper 2 05/18</t>
  </si>
  <si>
    <t>3735 - Morgan Bowl Track &amp; Wall</t>
  </si>
  <si>
    <t>3737 - Town Hall Renno 05/17</t>
  </si>
  <si>
    <t>3739 - Town Hall Renno 05/18</t>
  </si>
  <si>
    <t>3882 - Heavy Equipment 11/20</t>
  </si>
  <si>
    <t>3884 - Public Safety Radios 06/20</t>
  </si>
  <si>
    <t>3886 - Rotary 05/19</t>
  </si>
  <si>
    <t>3888 - Light Equipment 11/20</t>
  </si>
  <si>
    <t>3890 - DPW Vacuum Truck 05/19</t>
  </si>
  <si>
    <t>3892 - HS Air Conditioning 05/19</t>
  </si>
  <si>
    <t>3894 - Mulready Air Cond &amp; Boiler</t>
  </si>
  <si>
    <t>3898 - High School Roof 06/20</t>
  </si>
  <si>
    <t xml:space="preserve">3900 - WWTF Phase II </t>
  </si>
  <si>
    <t xml:space="preserve">Subtotal 045 - Inside Debt Limit </t>
  </si>
  <si>
    <t>2422 - Constr Water Storage 05/15/05</t>
  </si>
  <si>
    <t>2424 - Replace Gates Wate Ln 05/15/05</t>
  </si>
  <si>
    <t>2426 - Phosphorous Treat Imo 05/15/05</t>
  </si>
  <si>
    <t>2754 - Water Main Hosmer St 10-09</t>
  </si>
  <si>
    <t>2756 - Water Main Murphy Rd 10-09</t>
  </si>
  <si>
    <t>2758 - Water Main Parementer Rd 10-09</t>
  </si>
  <si>
    <t>2760 - Water Main White Pond Rd</t>
  </si>
  <si>
    <t>2762 - Supp Approp S Wtr Tank 10-09</t>
  </si>
  <si>
    <t>3054 - Water Meters 12/2014 1.86%</t>
  </si>
  <si>
    <t>3055 - Kane Well Water Filtration</t>
  </si>
  <si>
    <t>3057 - Cranberry Well 12/0201 2.77%</t>
  </si>
  <si>
    <t>3245 - Chestnut Well 06/17</t>
  </si>
  <si>
    <t>3741 - Water System  Improvements</t>
  </si>
  <si>
    <t>3902 - Water Treatment Plant Equip</t>
  </si>
  <si>
    <t>Subtotal  046 - Outside Debt Limit</t>
  </si>
  <si>
    <t>Total 7100 - Debt Service</t>
  </si>
  <si>
    <t>2746 - Construct Water Storage Tank</t>
  </si>
  <si>
    <t>3743 - Chestnut Well 05/16</t>
  </si>
  <si>
    <t xml:space="preserve">3896 - Water System Improvements </t>
  </si>
  <si>
    <t>Grand Total</t>
  </si>
  <si>
    <t xml:space="preserve">Grand Total </t>
  </si>
  <si>
    <t>Select Board</t>
  </si>
  <si>
    <t>Executive Assistant</t>
  </si>
  <si>
    <t>Election Town Meeting</t>
  </si>
  <si>
    <t>Community Development</t>
  </si>
  <si>
    <t>Legal Services</t>
  </si>
  <si>
    <t>Personnel Expense</t>
  </si>
  <si>
    <t>Town Clerk</t>
  </si>
  <si>
    <t>Moderator</t>
  </si>
  <si>
    <t>Municipal Light Board</t>
  </si>
  <si>
    <t>Ft. Meadow Commission</t>
  </si>
  <si>
    <t>Lake Boone Commission</t>
  </si>
  <si>
    <t>Historic District Commissioon</t>
  </si>
  <si>
    <t>Police Department</t>
  </si>
  <si>
    <t>Fire Department</t>
  </si>
  <si>
    <t>Building Inspections</t>
  </si>
  <si>
    <t>Total DPW</t>
  </si>
  <si>
    <t>Department of Public Works</t>
  </si>
  <si>
    <t>Board of Health</t>
  </si>
  <si>
    <t xml:space="preserve">Council on Aging </t>
  </si>
  <si>
    <t xml:space="preserve">Veterans Services </t>
  </si>
  <si>
    <t>Library</t>
  </si>
  <si>
    <t xml:space="preserve">Recreation </t>
  </si>
  <si>
    <t xml:space="preserve">EE Retirement </t>
  </si>
  <si>
    <t>Group Health Insurance</t>
  </si>
  <si>
    <t xml:space="preserve">General Insurance </t>
  </si>
  <si>
    <t>Debt Service</t>
  </si>
  <si>
    <t xml:space="preserve">Finance Committee </t>
  </si>
  <si>
    <t>Assessors</t>
  </si>
  <si>
    <t>1236 - Town Hall Expenses</t>
  </si>
  <si>
    <t xml:space="preserve">General Government </t>
  </si>
  <si>
    <t>Subtotal 040  Operating Expense</t>
  </si>
  <si>
    <t>Total 1231 - Eletion Town Meeting</t>
  </si>
  <si>
    <t>Total 1232 - Comm Development</t>
  </si>
  <si>
    <t>Total 1235 - Legal Services</t>
  </si>
  <si>
    <t>Total 1236 - Town Hall Expenses</t>
  </si>
  <si>
    <t>Total 1610 - Town Clerk</t>
  </si>
  <si>
    <t>Total 1960 - Moderator</t>
  </si>
  <si>
    <t>Total 1961 - Finance Committee</t>
  </si>
  <si>
    <t>Total 1962 - Board of Assessors</t>
  </si>
  <si>
    <t>Total 1967 - Municipal Light Brd</t>
  </si>
  <si>
    <t>Total 1971 Fort Meadow Comm.</t>
  </si>
  <si>
    <t>Total 1974 - Lake Boone Comm.</t>
  </si>
  <si>
    <t>Total 1977 - Historic Dist Comm.</t>
  </si>
  <si>
    <t xml:space="preserve">Totals for General Government </t>
  </si>
  <si>
    <t>Public Safety</t>
  </si>
  <si>
    <t>Total 2410 - Building Inspection</t>
  </si>
  <si>
    <t>Totals for Public Safety</t>
  </si>
  <si>
    <t>Public Works</t>
  </si>
  <si>
    <t>Total 4210 - PWD Admin/Central</t>
  </si>
  <si>
    <t>Total 4212 - PWD Parks/Cemetary/Forestry</t>
  </si>
  <si>
    <t>Total 4215 - PWD Streets</t>
  </si>
  <si>
    <t>Total 4219 - PWD Vehicle</t>
  </si>
  <si>
    <t>Total 4230 - PWD Highway Snow &amp; Ice</t>
  </si>
  <si>
    <t xml:space="preserve">Totals for Public Works  </t>
  </si>
  <si>
    <t>Human Services</t>
  </si>
  <si>
    <t>Total 5100 - Health Services</t>
  </si>
  <si>
    <t>Total 5410 - Council on Aging</t>
  </si>
  <si>
    <t>Total 5441 - Veterans Services</t>
  </si>
  <si>
    <t xml:space="preserve">Totals for Human Services </t>
  </si>
  <si>
    <t>Culture &amp; Recreation</t>
  </si>
  <si>
    <t xml:space="preserve">Total 6300 - Recreation </t>
  </si>
  <si>
    <t xml:space="preserve">Totals for Culture &amp; Recreation </t>
  </si>
  <si>
    <t>Subtotal 041 - Debt Interest Inside</t>
  </si>
  <si>
    <t>Subtotal 042 - Debt Interest Outside</t>
  </si>
  <si>
    <t>Subtotal 045 - Inside Debt Limit</t>
  </si>
  <si>
    <t>Subtotal 046 - Outside Debt Limit</t>
  </si>
  <si>
    <t xml:space="preserve">Totals for Debt Service </t>
  </si>
  <si>
    <t xml:space="preserve">Other </t>
  </si>
  <si>
    <t>Total 9110 - EE Retirement/Pensions</t>
  </si>
  <si>
    <t>Total 9140 - Group Health Insurance</t>
  </si>
  <si>
    <t>Total 9141 - General Insurance</t>
  </si>
  <si>
    <t xml:space="preserve">Totals for Other </t>
  </si>
  <si>
    <t>4500- Water Enterprise</t>
  </si>
  <si>
    <t>4059- Salary Wages</t>
  </si>
  <si>
    <t>4061- Overtime</t>
  </si>
  <si>
    <t>4060- Hourly Wages</t>
  </si>
  <si>
    <t>4062- Laboratory</t>
  </si>
  <si>
    <t>4063- R&amp;M Equipment</t>
  </si>
  <si>
    <t>4064- R&amp;M Building &amp; Grounds</t>
  </si>
  <si>
    <t>4065- Telemeter/ SCADA</t>
  </si>
  <si>
    <t>4066- Groundskeeping Supplies</t>
  </si>
  <si>
    <t>4067- Gen Office Supplies</t>
  </si>
  <si>
    <t>4068- Chemicals</t>
  </si>
  <si>
    <t>4069- Paint</t>
  </si>
  <si>
    <t>4070- Refreshments/ Food</t>
  </si>
  <si>
    <t>4071- Pipe Tubing Fittings</t>
  </si>
  <si>
    <t>4072- Concrete Blocks</t>
  </si>
  <si>
    <t>4073- Taxes</t>
  </si>
  <si>
    <t>4074- Sand Gravel Stone</t>
  </si>
  <si>
    <t>4075- Paving Materials</t>
  </si>
  <si>
    <t>4076- DEP Assessment</t>
  </si>
  <si>
    <t>4077- Sludge Garbage Disposal</t>
  </si>
  <si>
    <t>4079- Electric Power</t>
  </si>
  <si>
    <t>4080- Billing/Printing</t>
  </si>
  <si>
    <t>4081- Propane Gas Heat</t>
  </si>
  <si>
    <t>4082- Oil Heat</t>
  </si>
  <si>
    <t>4083- R&amp;M Well</t>
  </si>
  <si>
    <t>4084- Water Treatment Media</t>
  </si>
  <si>
    <t>4085- Vehicle Maintenance</t>
  </si>
  <si>
    <t>4086- Gasoline Diesel</t>
  </si>
  <si>
    <t>4087- Indirect Costs</t>
  </si>
  <si>
    <t>4173- Chestnut Well 5/2016 Int</t>
  </si>
  <si>
    <t>4176- Water Trmt Plant Equip 6/2020</t>
  </si>
  <si>
    <t>4180- Temp Borrowing Meter Rplc</t>
  </si>
  <si>
    <t>Total 4500- Water Enterprise</t>
  </si>
  <si>
    <t>4400- Sewer Enterprise</t>
  </si>
  <si>
    <t>4088- Salary Wages</t>
  </si>
  <si>
    <t>4089- Hourly Wages</t>
  </si>
  <si>
    <t>4090- Overtime</t>
  </si>
  <si>
    <t>4091- Construction Materials</t>
  </si>
  <si>
    <t>4057- Tech Assist Eng/Architect</t>
  </si>
  <si>
    <t>4078- Contracted Services</t>
  </si>
  <si>
    <t>4192- Alarms</t>
  </si>
  <si>
    <t>4094- R&amp;M Building &amp; Grounds</t>
  </si>
  <si>
    <t>4953- R&amp;M Equipment</t>
  </si>
  <si>
    <t>4096- Chemicals</t>
  </si>
  <si>
    <t>4097- Grndskp/ Cleaning Supplies</t>
  </si>
  <si>
    <t>4098- Gen Office Supplies</t>
  </si>
  <si>
    <t>4099- Pipe Tubing Fittings</t>
  </si>
  <si>
    <t>4100- Hoses &amp; Rods</t>
  </si>
  <si>
    <t>4101- Laboratory</t>
  </si>
  <si>
    <t>4102- Sand Gravel Stone</t>
  </si>
  <si>
    <t>4103- Sludge Garbage Disposal</t>
  </si>
  <si>
    <t>4104- Electric Power</t>
  </si>
  <si>
    <t>4105- Billing/Printing</t>
  </si>
  <si>
    <t>4106- Oil Heat</t>
  </si>
  <si>
    <t>4107- Vehicle Maintenance</t>
  </si>
  <si>
    <t>4108- Gasoline Diesel</t>
  </si>
  <si>
    <t>4109- Indirect Costs</t>
  </si>
  <si>
    <t>4212- Sewer Manning St 6/2017 Prin</t>
  </si>
  <si>
    <t>4214- Wastewater Treatment Ph II Prin</t>
  </si>
  <si>
    <t>4215- Wastewater Treatment Ph II Int</t>
  </si>
  <si>
    <t>4093- Tech Assist Eng/Architect</t>
  </si>
  <si>
    <t>4216- Phosphorous Tream Imp 5/2005 Prin</t>
  </si>
  <si>
    <t>4217- Phosphorous Tream Imp 5/2005 Int</t>
  </si>
  <si>
    <t>4200- Upgrade Waste Trmt 5/2005 Prin</t>
  </si>
  <si>
    <t>4201- Upgrade Waste Trmt 5/2005 Int</t>
  </si>
  <si>
    <t>4202- MWPAT Waste Wtr Trmt Plnt Prin</t>
  </si>
  <si>
    <t>4203- MWPAT Waste Wtr Trmt Plnt Int</t>
  </si>
  <si>
    <t>4204- Sewer Rolling Ln 10/2009 Prin</t>
  </si>
  <si>
    <t>4205- Sewer Rolling Ln 10/2009 Int</t>
  </si>
  <si>
    <t>4206- Sewer Woodrow 10/2009 Prin</t>
  </si>
  <si>
    <t>4207- Sewer Woodrow 10/2009 Int</t>
  </si>
  <si>
    <t>4208- Supp Approp Rowling Ln 6/2011 Prin</t>
  </si>
  <si>
    <t>4209- Supp Approp Rowling Ln 6/2011 Int</t>
  </si>
  <si>
    <t>4210- MWPAT Waste Wtr Trmt Prin</t>
  </si>
  <si>
    <t>4211- MWPAT Waste Wtr Trmt Int</t>
  </si>
  <si>
    <t>4213- Sewer Manning St 6/2017 Int</t>
  </si>
  <si>
    <t>4146- Constr Water Storg 5/2005 Prin</t>
  </si>
  <si>
    <t>4147- Constr Water Storg 5/2005 Int</t>
  </si>
  <si>
    <t>4148- Rplc Gates Water Ln 5/05 Prin</t>
  </si>
  <si>
    <t>4149- Rplc Gates Water Ln 5/05 Int</t>
  </si>
  <si>
    <t>4150- Constru Water Strg Tank Prin</t>
  </si>
  <si>
    <t>4151- Constru Water Strg Tank Int</t>
  </si>
  <si>
    <t>4152- Water Main Hosmer St Prin</t>
  </si>
  <si>
    <t>4153- Water Main Hosmer St Int</t>
  </si>
  <si>
    <t>4154- Water Main Murphy Rd Prin</t>
  </si>
  <si>
    <t>4155- Water Main Murphy Rd Int</t>
  </si>
  <si>
    <t>4156- Water Main Parmenter Rd Prin</t>
  </si>
  <si>
    <t>4157- Water Main Parmenter Rd Int</t>
  </si>
  <si>
    <t>4158- Water Main Pond Rd Prin</t>
  </si>
  <si>
    <t>4159- Water Main Pond Rd Int</t>
  </si>
  <si>
    <t>4160-Supp Approp S Wtr Tank Prin</t>
  </si>
  <si>
    <t>4161-Supp Approp S Wtr Tank Int</t>
  </si>
  <si>
    <t>4162- Water Meters 12/2014 Prin</t>
  </si>
  <si>
    <t>4163- Water Meters 12/2014 Int</t>
  </si>
  <si>
    <t>4164- Kane Well Wtr Filt 12/2014 Prin</t>
  </si>
  <si>
    <t>4165- Kane Well Wtr Filt 12/2014  Int</t>
  </si>
  <si>
    <t>4166- Cranberry Well 12/2014 Prin</t>
  </si>
  <si>
    <t>4167- Cranberry Well 12/2014 Int</t>
  </si>
  <si>
    <t>4168- Chestnut Well 06/2017 Prin</t>
  </si>
  <si>
    <t>4169- Chestnut Well 06/2017 Int</t>
  </si>
  <si>
    <t>4170- Water Sys Improv 5/2018 Prin</t>
  </si>
  <si>
    <t>4171- Water Sys Improv 5/2018 Int</t>
  </si>
  <si>
    <t>4172- Chestnut Well 5/2016 Prin</t>
  </si>
  <si>
    <t>4174- Water Sys Improv 5/2018 Prin</t>
  </si>
  <si>
    <t>4175- Water Sys Improv 5/2018 Int</t>
  </si>
  <si>
    <t>4179- Temp Borrowing Meter Rplc Int</t>
  </si>
  <si>
    <t>4550- Storm Water Enterprise</t>
  </si>
  <si>
    <t>4110- Salary Wages</t>
  </si>
  <si>
    <t>4111- Hourly Wages</t>
  </si>
  <si>
    <t>4112- Overtime</t>
  </si>
  <si>
    <t>4113 - R&amp;M Equipment</t>
  </si>
  <si>
    <t>4114- Grndskp/ Cleaning Supplies</t>
  </si>
  <si>
    <t>4115- Gen Office Supplies</t>
  </si>
  <si>
    <t>4116- Street Sweeping</t>
  </si>
  <si>
    <t>4117- Construction Material</t>
  </si>
  <si>
    <t>4118- Catch Basin Cleaning</t>
  </si>
  <si>
    <t>4119- Contract Services</t>
  </si>
  <si>
    <t>4120- Education Media</t>
  </si>
  <si>
    <t>4121- Regulatory Compliance</t>
  </si>
  <si>
    <t>4122- R&amp;M Vehicle</t>
  </si>
  <si>
    <t>4123- Gasoline/ Diesel</t>
  </si>
  <si>
    <t>4124- Indirect Costs</t>
  </si>
  <si>
    <t>Total 4550- Storm WaterEnterprise</t>
  </si>
  <si>
    <t>Enterprises</t>
  </si>
  <si>
    <t>Total 4400- Sewer Enterprise</t>
  </si>
  <si>
    <t>Total 4550-Storm Water Enterprise</t>
  </si>
  <si>
    <t>Totals for Enterprises</t>
  </si>
  <si>
    <t>Water Enterprise</t>
  </si>
  <si>
    <t>Sewer Enterprise</t>
  </si>
  <si>
    <t>Storm Water Enterprise</t>
  </si>
  <si>
    <t>xxx - IT Department</t>
  </si>
  <si>
    <t>IT Department</t>
  </si>
  <si>
    <t xml:space="preserve">1330 - Finance </t>
  </si>
  <si>
    <t>FY 22 Exp. Incld IT Dept</t>
  </si>
  <si>
    <t>FY 23 Exp. Incld IT Dept</t>
  </si>
  <si>
    <t>FY 24 Budget Incld IT Dept</t>
  </si>
  <si>
    <t>Total xxxx- IT Department</t>
  </si>
  <si>
    <t>***</t>
  </si>
  <si>
    <t>*** Includes Expenses of $1,871,800 + Debt Svc Costs of $1,202,194</t>
  </si>
  <si>
    <t>******</t>
  </si>
  <si>
    <t>****** Includes Expenses of $1,776,500 + Debt Svc Costs of $1,401,734</t>
  </si>
  <si>
    <t>Previously under Finance Dept Budget</t>
  </si>
  <si>
    <t>Total 1330 - Finance</t>
  </si>
  <si>
    <t>Previously under Finance Budget</t>
  </si>
  <si>
    <t>Previously under DPW Budget</t>
  </si>
  <si>
    <t>Town Hall Expenses</t>
  </si>
  <si>
    <t>Training</t>
  </si>
  <si>
    <t>Supplies</t>
  </si>
  <si>
    <t>Sick Leave Buyback</t>
  </si>
  <si>
    <t>Information Technology Staff</t>
  </si>
  <si>
    <t>IT Manager Salary</t>
  </si>
  <si>
    <t>Covered under the IT Dept Budget</t>
  </si>
  <si>
    <t>4178- F150's/ Vehicles</t>
  </si>
  <si>
    <t>4218- F150's/ Vehicles</t>
  </si>
  <si>
    <t>4250- F150's/ Vehicles</t>
  </si>
  <si>
    <t>Phones/ Communication</t>
  </si>
  <si>
    <t>Deputy Chief Information Officer</t>
  </si>
  <si>
    <t>Cloud Based Software</t>
  </si>
  <si>
    <t>Hardware/Software Main- Yrly Renewals</t>
  </si>
  <si>
    <t>Misc Hardware/Software/Consulting</t>
  </si>
  <si>
    <t>Finance Accounting/Payroll Software</t>
  </si>
  <si>
    <t>GIS Administrator</t>
  </si>
  <si>
    <t>Total xxxx - Finance / IT Dept.</t>
  </si>
  <si>
    <t>1246 - Facilities</t>
  </si>
  <si>
    <t>4020- Wages</t>
  </si>
  <si>
    <t>4021- Overtime</t>
  </si>
  <si>
    <t>Previously under Town Building</t>
  </si>
  <si>
    <t>4022- R&amp;M Building &amp; Grounds</t>
  </si>
  <si>
    <t>4023- R&amp;M Equipment</t>
  </si>
  <si>
    <t>4024- Rentals</t>
  </si>
  <si>
    <t>4025- General Supplies</t>
  </si>
  <si>
    <t>4027- Technical Assistance</t>
  </si>
  <si>
    <t>4028- Contracted Services</t>
  </si>
  <si>
    <t>4029- Vehicles</t>
  </si>
  <si>
    <t>4030- Gasoline</t>
  </si>
  <si>
    <t>4026- Janitorial Supplies</t>
  </si>
  <si>
    <t>Total 1246 - Facilities</t>
  </si>
  <si>
    <t>Total 1246- Facilities</t>
  </si>
  <si>
    <t>Previously under Town Blg</t>
  </si>
  <si>
    <t>Facilities</t>
  </si>
  <si>
    <r>
      <t xml:space="preserve">Finance </t>
    </r>
    <r>
      <rPr>
        <sz val="10"/>
        <color theme="1"/>
        <rFont val="Times New Roman"/>
        <family val="1"/>
      </rPr>
      <t>(2022-2024 incld 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</si>
</sst>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4" tint="-0.499984740745262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4" tint="-0.49998474074526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4" tint="-0.499984740745262"/>
      <name val="Times New Roman"/>
      <family val="1"/>
    </font>
    <font>
      <b/>
      <sz val="16"/>
      <color theme="4" tint="-0.499984740745262"/>
      <name val="Times New Roman"/>
      <family val="1"/>
    </font>
    <font>
      <b/>
      <sz val="11"/>
      <color theme="4" tint="-0.499984740745262"/>
      <name val="Times New Roman"/>
      <family val="1"/>
    </font>
    <font>
      <i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6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ck">
        <color theme="4" tint="-0.249977111117893"/>
      </left>
      <right/>
      <top style="thick">
        <color theme="4" tint="-0.249977111117893"/>
      </top>
      <bottom style="thick">
        <color theme="4" tint="-0.249977111117893"/>
      </bottom>
      <diagonal/>
    </border>
    <border>
      <left/>
      <right/>
      <top style="thick">
        <color theme="4" tint="-0.249977111117893"/>
      </top>
      <bottom style="thick">
        <color theme="4" tint="-0.249977111117893"/>
      </bottom>
      <diagonal/>
    </border>
    <border>
      <left/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/>
      <top/>
      <bottom style="medium">
        <color rgb="FF2E508E"/>
      </bottom>
      <diagonal/>
    </border>
    <border>
      <left/>
      <right/>
      <top/>
      <bottom style="double">
        <color rgb="FF2E508E"/>
      </bottom>
      <diagonal/>
    </border>
    <border>
      <left/>
      <right/>
      <top style="thin">
        <color rgb="FF2E508E"/>
      </top>
      <bottom style="double">
        <color rgb="FF2E508E"/>
      </bottom>
      <diagonal/>
    </border>
    <border>
      <left style="medium">
        <color rgb="FF2E508E"/>
      </left>
      <right/>
      <top style="medium">
        <color rgb="FF2E508E"/>
      </top>
      <bottom style="medium">
        <color rgb="FF2E508E"/>
      </bottom>
      <diagonal/>
    </border>
    <border>
      <left/>
      <right/>
      <top style="medium">
        <color rgb="FF2E508E"/>
      </top>
      <bottom style="medium">
        <color rgb="FF2E508E"/>
      </bottom>
      <diagonal/>
    </border>
    <border>
      <left/>
      <right style="medium">
        <color rgb="FF2E508E"/>
      </right>
      <top style="medium">
        <color rgb="FF2E508E"/>
      </top>
      <bottom style="medium">
        <color rgb="FF2E508E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 tint="-0.249977111117893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theme="4" tint="-0.249977111117893"/>
      </top>
      <bottom/>
      <diagonal/>
    </border>
    <border>
      <left/>
      <right/>
      <top style="medium">
        <color rgb="FF2E508E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4" fontId="1" fillId="0" borderId="0" xfId="1" applyNumberFormat="1" applyFont="1" applyProtection="1">
      <protection locked="0"/>
    </xf>
    <xf numFmtId="164" fontId="0" fillId="0" borderId="0" xfId="0" applyNumberFormat="1" applyProtection="1">
      <protection locked="0"/>
    </xf>
    <xf numFmtId="164" fontId="1" fillId="0" borderId="5" xfId="1" applyNumberFormat="1" applyFont="1" applyBorder="1" applyProtection="1">
      <protection locked="0"/>
    </xf>
    <xf numFmtId="164" fontId="2" fillId="0" borderId="0" xfId="1" applyNumberFormat="1" applyFont="1" applyProtection="1">
      <protection locked="0"/>
    </xf>
    <xf numFmtId="0" fontId="8" fillId="0" borderId="0" xfId="0" applyFont="1" applyProtection="1">
      <protection locked="0"/>
    </xf>
    <xf numFmtId="164" fontId="0" fillId="0" borderId="5" xfId="0" applyNumberFormat="1" applyBorder="1" applyProtection="1">
      <protection locked="0"/>
    </xf>
    <xf numFmtId="164" fontId="2" fillId="0" borderId="0" xfId="0" applyNumberFormat="1" applyFont="1" applyProtection="1">
      <protection locked="0"/>
    </xf>
    <xf numFmtId="0" fontId="7" fillId="0" borderId="1" xfId="0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0" fontId="3" fillId="0" borderId="0" xfId="0" applyFont="1" applyProtection="1"/>
    <xf numFmtId="164" fontId="1" fillId="0" borderId="0" xfId="1" applyNumberFormat="1" applyFont="1" applyProtection="1"/>
    <xf numFmtId="164" fontId="1" fillId="0" borderId="5" xfId="1" applyNumberFormat="1" applyFont="1" applyBorder="1" applyProtection="1"/>
    <xf numFmtId="0" fontId="6" fillId="0" borderId="0" xfId="0" applyFont="1" applyProtection="1"/>
    <xf numFmtId="164" fontId="2" fillId="0" borderId="0" xfId="1" applyNumberFormat="1" applyFont="1" applyProtection="1"/>
    <xf numFmtId="0" fontId="8" fillId="0" borderId="0" xfId="0" applyFont="1" applyProtection="1"/>
    <xf numFmtId="164" fontId="0" fillId="0" borderId="0" xfId="0" applyNumberFormat="1" applyProtection="1"/>
    <xf numFmtId="164" fontId="0" fillId="0" borderId="5" xfId="0" applyNumberFormat="1" applyBorder="1" applyProtection="1"/>
    <xf numFmtId="0" fontId="10" fillId="0" borderId="0" xfId="0" applyFont="1" applyProtection="1"/>
    <xf numFmtId="164" fontId="2" fillId="0" borderId="0" xfId="0" applyNumberFormat="1" applyFont="1" applyProtection="1"/>
    <xf numFmtId="0" fontId="9" fillId="0" borderId="0" xfId="0" applyFont="1" applyProtection="1"/>
    <xf numFmtId="164" fontId="2" fillId="0" borderId="6" xfId="0" applyNumberFormat="1" applyFont="1" applyBorder="1" applyProtection="1"/>
    <xf numFmtId="164" fontId="1" fillId="0" borderId="11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164" fontId="1" fillId="0" borderId="11" xfId="1" applyNumberFormat="1" applyFont="1" applyBorder="1" applyProtection="1"/>
    <xf numFmtId="164" fontId="2" fillId="0" borderId="0" xfId="0" applyNumberFormat="1" applyFont="1" applyBorder="1" applyProtection="1"/>
    <xf numFmtId="0" fontId="0" fillId="0" borderId="0" xfId="0" applyProtection="1"/>
    <xf numFmtId="164" fontId="5" fillId="0" borderId="3" xfId="0" applyNumberFormat="1" applyFont="1" applyBorder="1" applyAlignment="1" applyProtection="1">
      <alignment horizontal="center" vertical="center" wrapText="1"/>
    </xf>
    <xf numFmtId="164" fontId="0" fillId="0" borderId="11" xfId="0" applyNumberFormat="1" applyBorder="1" applyProtection="1">
      <protection locked="0"/>
    </xf>
    <xf numFmtId="0" fontId="14" fillId="0" borderId="1" xfId="0" applyFont="1" applyBorder="1" applyAlignment="1" applyProtection="1">
      <alignment horizontal="center" vertical="center" wrapText="1"/>
    </xf>
    <xf numFmtId="164" fontId="0" fillId="0" borderId="11" xfId="0" applyNumberFormat="1" applyBorder="1" applyProtection="1"/>
    <xf numFmtId="0" fontId="4" fillId="0" borderId="0" xfId="0" applyFont="1" applyProtection="1"/>
    <xf numFmtId="0" fontId="11" fillId="0" borderId="0" xfId="0" applyFont="1" applyProtection="1">
      <protection locked="0"/>
    </xf>
    <xf numFmtId="0" fontId="11" fillId="0" borderId="0" xfId="0" applyFont="1" applyProtection="1"/>
    <xf numFmtId="0" fontId="1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164" fontId="0" fillId="0" borderId="0" xfId="0" applyNumberFormat="1" applyFont="1" applyBorder="1" applyProtection="1">
      <protection locked="0"/>
    </xf>
    <xf numFmtId="164" fontId="0" fillId="0" borderId="5" xfId="0" applyNumberFormat="1" applyFont="1" applyBorder="1" applyProtection="1">
      <protection locked="0"/>
    </xf>
    <xf numFmtId="0" fontId="18" fillId="0" borderId="0" xfId="0" applyFont="1" applyFill="1" applyAlignment="1" applyProtection="1">
      <alignment horizontal="left" wrapText="1"/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Font="1" applyProtection="1">
      <protection locked="0"/>
    </xf>
    <xf numFmtId="164" fontId="2" fillId="0" borderId="9" xfId="0" applyNumberFormat="1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164" fontId="0" fillId="0" borderId="0" xfId="0" applyNumberFormat="1" applyFont="1" applyBorder="1" applyProtection="1"/>
    <xf numFmtId="164" fontId="0" fillId="0" borderId="0" xfId="0" applyNumberFormat="1" applyBorder="1" applyProtection="1"/>
    <xf numFmtId="164" fontId="2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164" fontId="2" fillId="0" borderId="8" xfId="0" applyNumberFormat="1" applyFont="1" applyBorder="1" applyProtection="1"/>
    <xf numFmtId="164" fontId="2" fillId="0" borderId="9" xfId="0" applyNumberFormat="1" applyFont="1" applyBorder="1" applyProtection="1"/>
    <xf numFmtId="164" fontId="2" fillId="0" borderId="10" xfId="0" applyNumberFormat="1" applyFont="1" applyBorder="1" applyProtection="1"/>
    <xf numFmtId="164" fontId="0" fillId="0" borderId="0" xfId="0" applyNumberFormat="1" applyFill="1" applyBorder="1" applyProtection="1">
      <protection locked="0"/>
    </xf>
    <xf numFmtId="0" fontId="1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Protection="1"/>
    <xf numFmtId="164" fontId="0" fillId="0" borderId="0" xfId="0" applyNumberFormat="1" applyFont="1" applyProtection="1">
      <protection locked="0"/>
    </xf>
    <xf numFmtId="0" fontId="3" fillId="0" borderId="0" xfId="0" applyFont="1" applyFill="1" applyBorder="1" applyProtection="1"/>
    <xf numFmtId="164" fontId="0" fillId="0" borderId="0" xfId="0" applyNumberFormat="1" applyFont="1" applyProtection="1"/>
    <xf numFmtId="164" fontId="0" fillId="0" borderId="5" xfId="0" applyNumberFormat="1" applyFont="1" applyBorder="1" applyProtection="1"/>
    <xf numFmtId="164" fontId="1" fillId="0" borderId="0" xfId="1" applyNumberFormat="1" applyFont="1" applyBorder="1" applyProtection="1">
      <protection locked="0"/>
    </xf>
    <xf numFmtId="164" fontId="1" fillId="0" borderId="0" xfId="1" applyNumberFormat="1" applyFont="1" applyBorder="1" applyProtection="1"/>
    <xf numFmtId="0" fontId="2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164" fontId="2" fillId="0" borderId="0" xfId="1" applyNumberFormat="1" applyFont="1" applyBorder="1" applyProtection="1">
      <protection locked="0"/>
    </xf>
    <xf numFmtId="0" fontId="4" fillId="0" borderId="0" xfId="0" applyFont="1" applyAlignment="1" applyProtection="1">
      <alignment vertical="center"/>
    </xf>
    <xf numFmtId="0" fontId="15" fillId="0" borderId="0" xfId="0" applyFont="1" applyProtection="1"/>
    <xf numFmtId="0" fontId="15" fillId="0" borderId="0" xfId="0" applyFont="1" applyBorder="1" applyProtection="1"/>
    <xf numFmtId="164" fontId="2" fillId="0" borderId="4" xfId="1" applyNumberFormat="1" applyFont="1" applyBorder="1" applyProtection="1"/>
    <xf numFmtId="164" fontId="2" fillId="0" borderId="5" xfId="1" applyNumberFormat="1" applyFont="1" applyBorder="1" applyProtection="1"/>
    <xf numFmtId="164" fontId="2" fillId="0" borderId="0" xfId="1" applyNumberFormat="1" applyFont="1" applyBorder="1" applyProtection="1"/>
    <xf numFmtId="164" fontId="2" fillId="0" borderId="4" xfId="0" applyNumberFormat="1" applyFont="1" applyBorder="1" applyProtection="1"/>
    <xf numFmtId="164" fontId="2" fillId="0" borderId="5" xfId="0" applyNumberFormat="1" applyFont="1" applyBorder="1" applyProtection="1"/>
    <xf numFmtId="164" fontId="16" fillId="0" borderId="5" xfId="0" applyNumberFormat="1" applyFont="1" applyBorder="1" applyProtection="1"/>
    <xf numFmtId="164" fontId="2" fillId="0" borderId="11" xfId="0" applyNumberFormat="1" applyFont="1" applyBorder="1" applyProtection="1"/>
    <xf numFmtId="0" fontId="3" fillId="0" borderId="0" xfId="0" applyFont="1" applyAlignment="1" applyProtection="1">
      <alignment vertical="center"/>
    </xf>
    <xf numFmtId="164" fontId="2" fillId="0" borderId="7" xfId="0" applyNumberFormat="1" applyFont="1" applyBorder="1" applyProtection="1"/>
    <xf numFmtId="164" fontId="2" fillId="0" borderId="6" xfId="1" applyNumberFormat="1" applyFont="1" applyBorder="1" applyProtection="1"/>
    <xf numFmtId="164" fontId="0" fillId="0" borderId="0" xfId="1" applyNumberFormat="1" applyFont="1" applyBorder="1" applyProtection="1"/>
    <xf numFmtId="164" fontId="1" fillId="0" borderId="4" xfId="1" applyNumberFormat="1" applyFont="1" applyBorder="1" applyProtection="1">
      <protection locked="0"/>
    </xf>
    <xf numFmtId="164" fontId="1" fillId="0" borderId="4" xfId="1" applyNumberFormat="1" applyFont="1" applyBorder="1" applyProtection="1"/>
    <xf numFmtId="0" fontId="3" fillId="0" borderId="0" xfId="0" applyFont="1" applyAlignment="1" applyProtection="1">
      <alignment wrapText="1"/>
    </xf>
    <xf numFmtId="164" fontId="0" fillId="2" borderId="0" xfId="0" applyNumberFormat="1" applyFill="1" applyProtection="1"/>
    <xf numFmtId="164" fontId="0" fillId="2" borderId="5" xfId="0" applyNumberFormat="1" applyFill="1" applyBorder="1" applyProtection="1"/>
    <xf numFmtId="164" fontId="17" fillId="2" borderId="0" xfId="0" applyNumberFormat="1" applyFont="1" applyFill="1" applyAlignment="1" applyProtection="1">
      <alignment vertical="center" textRotation="15"/>
    </xf>
    <xf numFmtId="0" fontId="6" fillId="0" borderId="0" xfId="0" applyFont="1" applyAlignment="1" applyProtection="1">
      <alignment wrapText="1"/>
    </xf>
    <xf numFmtId="0" fontId="18" fillId="0" borderId="0" xfId="0" applyFont="1" applyFill="1" applyAlignment="1" applyProtection="1">
      <alignment horizontal="left" wrapText="1"/>
    </xf>
    <xf numFmtId="164" fontId="0" fillId="2" borderId="0" xfId="0" applyNumberFormat="1" applyFill="1" applyBorder="1" applyProtection="1"/>
    <xf numFmtId="0" fontId="19" fillId="0" borderId="0" xfId="0" applyFont="1" applyFill="1" applyAlignment="1" applyProtection="1">
      <alignment horizontal="left" wrapText="1"/>
    </xf>
    <xf numFmtId="164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wrapText="1"/>
    </xf>
    <xf numFmtId="164" fontId="20" fillId="0" borderId="0" xfId="0" applyNumberFormat="1" applyFont="1" applyProtection="1"/>
    <xf numFmtId="164" fontId="20" fillId="0" borderId="0" xfId="0" applyNumberFormat="1" applyFont="1" applyBorder="1" applyProtection="1"/>
    <xf numFmtId="164" fontId="21" fillId="0" borderId="0" xfId="0" applyNumberFormat="1" applyFont="1" applyProtection="1"/>
    <xf numFmtId="164" fontId="21" fillId="0" borderId="6" xfId="0" applyNumberFormat="1" applyFont="1" applyBorder="1" applyProtection="1"/>
    <xf numFmtId="164" fontId="21" fillId="0" borderId="5" xfId="0" applyNumberFormat="1" applyFont="1" applyBorder="1" applyProtection="1"/>
    <xf numFmtId="164" fontId="20" fillId="2" borderId="0" xfId="0" applyNumberFormat="1" applyFont="1" applyFill="1" applyProtection="1"/>
    <xf numFmtId="164" fontId="20" fillId="2" borderId="0" xfId="0" applyNumberFormat="1" applyFont="1" applyFill="1" applyBorder="1" applyProtection="1"/>
    <xf numFmtId="164" fontId="0" fillId="2" borderId="0" xfId="0" applyNumberFormat="1" applyFill="1" applyAlignment="1" applyProtection="1"/>
    <xf numFmtId="164" fontId="0" fillId="2" borderId="5" xfId="0" applyNumberFormat="1" applyFill="1" applyBorder="1" applyAlignment="1" applyProtection="1"/>
    <xf numFmtId="164" fontId="23" fillId="2" borderId="14" xfId="1" applyNumberFormat="1" applyFont="1" applyFill="1" applyBorder="1" applyAlignment="1" applyProtection="1"/>
    <xf numFmtId="164" fontId="23" fillId="2" borderId="0" xfId="1" applyNumberFormat="1" applyFont="1" applyFill="1" applyBorder="1" applyAlignment="1" applyProtection="1"/>
    <xf numFmtId="164" fontId="21" fillId="0" borderId="12" xfId="0" applyNumberFormat="1" applyFont="1" applyBorder="1" applyAlignment="1" applyProtection="1">
      <alignment horizontal="center"/>
    </xf>
    <xf numFmtId="164" fontId="21" fillId="0" borderId="13" xfId="0" applyNumberFormat="1" applyFont="1" applyBorder="1" applyAlignment="1" applyProtection="1">
      <alignment horizontal="center"/>
    </xf>
    <xf numFmtId="164" fontId="22" fillId="2" borderId="0" xfId="0" applyNumberFormat="1" applyFont="1" applyFill="1" applyAlignment="1" applyProtection="1">
      <alignment horizontal="center" vertical="center"/>
      <protection locked="0"/>
    </xf>
    <xf numFmtId="164" fontId="22" fillId="2" borderId="5" xfId="0" applyNumberFormat="1" applyFont="1" applyFill="1" applyBorder="1" applyAlignment="1" applyProtection="1">
      <alignment horizontal="center" vertical="center"/>
      <protection locked="0"/>
    </xf>
    <xf numFmtId="164" fontId="22" fillId="2" borderId="5" xfId="0" applyNumberFormat="1" applyFont="1" applyFill="1" applyBorder="1" applyAlignment="1" applyProtection="1">
      <alignment horizontal="center"/>
      <protection locked="0"/>
    </xf>
    <xf numFmtId="164" fontId="23" fillId="0" borderId="13" xfId="1" applyNumberFormat="1" applyFont="1" applyBorder="1" applyAlignment="1" applyProtection="1">
      <alignment horizontal="center"/>
    </xf>
    <xf numFmtId="164" fontId="0" fillId="2" borderId="5" xfId="0" applyNumberForma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164" fontId="24" fillId="0" borderId="13" xfId="1" applyNumberFormat="1" applyFont="1" applyFill="1" applyBorder="1" applyAlignment="1" applyProtection="1">
      <alignment horizontal="center" wrapText="1"/>
    </xf>
    <xf numFmtId="164" fontId="1" fillId="0" borderId="0" xfId="1" applyNumberFormat="1" applyFont="1" applyFill="1" applyProtection="1">
      <protection locked="0"/>
    </xf>
    <xf numFmtId="164" fontId="0" fillId="0" borderId="0" xfId="0" applyNumberFormat="1" applyFill="1" applyProtection="1">
      <protection locked="0"/>
    </xf>
    <xf numFmtId="164" fontId="0" fillId="0" borderId="5" xfId="0" applyNumberFormat="1" applyFill="1" applyBorder="1" applyProtection="1">
      <protection locked="0"/>
    </xf>
    <xf numFmtId="0" fontId="6" fillId="0" borderId="0" xfId="0" applyFont="1" applyFill="1" applyAlignment="1" applyProtection="1">
      <alignment wrapText="1"/>
    </xf>
    <xf numFmtId="164" fontId="21" fillId="0" borderId="0" xfId="0" applyNumberFormat="1" applyFont="1" applyFill="1" applyProtection="1"/>
    <xf numFmtId="0" fontId="3" fillId="0" borderId="0" xfId="0" applyFont="1" applyFill="1" applyProtection="1"/>
    <xf numFmtId="164" fontId="0" fillId="0" borderId="0" xfId="0" applyNumberFormat="1" applyFill="1" applyProtection="1"/>
    <xf numFmtId="0" fontId="4" fillId="0" borderId="0" xfId="0" applyFont="1" applyFill="1" applyProtection="1"/>
    <xf numFmtId="164" fontId="21" fillId="0" borderId="6" xfId="0" applyNumberFormat="1" applyFont="1" applyFill="1" applyBorder="1" applyProtection="1"/>
    <xf numFmtId="164" fontId="2" fillId="0" borderId="6" xfId="0" applyNumberFormat="1" applyFont="1" applyFill="1" applyBorder="1" applyProtection="1"/>
    <xf numFmtId="0" fontId="3" fillId="0" borderId="0" xfId="0" applyFont="1" applyFill="1" applyProtection="1">
      <protection locked="0"/>
    </xf>
    <xf numFmtId="164" fontId="16" fillId="0" borderId="16" xfId="0" applyNumberFormat="1" applyFont="1" applyFill="1" applyBorder="1" applyProtection="1"/>
    <xf numFmtId="164" fontId="25" fillId="0" borderId="0" xfId="1" applyNumberFormat="1" applyFont="1" applyFill="1" applyBorder="1" applyAlignment="1" applyProtection="1"/>
    <xf numFmtId="164" fontId="25" fillId="0" borderId="0" xfId="0" applyNumberFormat="1" applyFont="1" applyFill="1" applyAlignment="1" applyProtection="1"/>
    <xf numFmtId="164" fontId="25" fillId="0" borderId="5" xfId="0" applyNumberFormat="1" applyFont="1" applyFill="1" applyBorder="1" applyAlignment="1" applyProtection="1"/>
    <xf numFmtId="164" fontId="16" fillId="0" borderId="0" xfId="0" applyNumberFormat="1" applyFont="1" applyFill="1" applyProtection="1"/>
    <xf numFmtId="164" fontId="25" fillId="0" borderId="0" xfId="0" applyNumberFormat="1" applyFont="1" applyFill="1" applyProtection="1"/>
    <xf numFmtId="164" fontId="16" fillId="0" borderId="6" xfId="0" applyNumberFormat="1" applyFont="1" applyFill="1" applyBorder="1" applyProtection="1"/>
    <xf numFmtId="164" fontId="25" fillId="0" borderId="0" xfId="0" applyNumberFormat="1" applyFont="1" applyFill="1" applyBorder="1" applyProtection="1"/>
    <xf numFmtId="164" fontId="25" fillId="0" borderId="15" xfId="1" applyNumberFormat="1" applyFont="1" applyFill="1" applyBorder="1" applyAlignment="1" applyProtection="1"/>
    <xf numFmtId="164" fontId="26" fillId="0" borderId="0" xfId="0" applyNumberFormat="1" applyFont="1" applyProtection="1"/>
    <xf numFmtId="164" fontId="26" fillId="0" borderId="5" xfId="0" applyNumberFormat="1" applyFont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E5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4B257-D6C9-4EBD-B533-7FDB223F0891}">
  <sheetPr>
    <pageSetUpPr fitToPage="1"/>
  </sheetPr>
  <dimension ref="A1:H334"/>
  <sheetViews>
    <sheetView tabSelected="1" zoomScale="120" zoomScaleNormal="120" workbookViewId="0">
      <selection activeCell="I2" sqref="I2"/>
    </sheetView>
  </sheetViews>
  <sheetFormatPr defaultRowHeight="15.5" x14ac:dyDescent="0.35"/>
  <cols>
    <col min="1" max="1" width="32" style="14" customWidth="1"/>
    <col min="2" max="2" width="14.26953125" style="23" customWidth="1"/>
    <col min="3" max="3" width="14.08984375" style="23" customWidth="1"/>
    <col min="4" max="4" width="14.26953125" style="23" customWidth="1"/>
    <col min="5" max="5" width="13.54296875" style="23" bestFit="1" customWidth="1"/>
    <col min="6" max="6" width="11.6328125" style="23" customWidth="1"/>
    <col min="7" max="7" width="12" style="23" customWidth="1"/>
    <col min="8" max="8" width="11.90625" style="23" customWidth="1"/>
    <col min="9" max="16384" width="8.7265625" style="3"/>
  </cols>
  <sheetData>
    <row r="1" spans="1:8" ht="55" customHeight="1" thickTop="1" thickBot="1" x14ac:dyDescent="0.4">
      <c r="A1" s="12" t="s">
        <v>596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B2" s="18"/>
      <c r="C2" s="18"/>
      <c r="D2" s="18"/>
      <c r="E2" s="18"/>
      <c r="F2" s="18"/>
      <c r="G2" s="18"/>
      <c r="H2" s="18"/>
    </row>
    <row r="3" spans="1:8" ht="25" customHeight="1" x14ac:dyDescent="0.35">
      <c r="A3" s="67" t="s">
        <v>4</v>
      </c>
      <c r="B3" s="18"/>
      <c r="C3" s="18"/>
      <c r="D3" s="18"/>
      <c r="E3" s="18"/>
      <c r="F3" s="18"/>
      <c r="G3" s="18"/>
      <c r="H3" s="18"/>
    </row>
    <row r="4" spans="1:8" x14ac:dyDescent="0.35">
      <c r="A4" s="68" t="s">
        <v>5</v>
      </c>
      <c r="B4" s="18">
        <f>'1220-Select Board'!B3</f>
        <v>8850</v>
      </c>
      <c r="C4" s="18">
        <f>'1220-Select Board'!C3</f>
        <v>9000</v>
      </c>
      <c r="D4" s="18">
        <f>'1220-Select Board'!D3</f>
        <v>13000</v>
      </c>
      <c r="E4" s="18">
        <f>'1220-Select Board'!E3</f>
        <v>0</v>
      </c>
      <c r="F4" s="18">
        <f>'1220-Select Board'!F3</f>
        <v>0</v>
      </c>
      <c r="G4" s="18">
        <f>'1220-Select Board'!G3</f>
        <v>0</v>
      </c>
      <c r="H4" s="18">
        <f>'1220-Select Board'!H3</f>
        <v>0</v>
      </c>
    </row>
    <row r="5" spans="1:8" ht="16" thickBot="1" x14ac:dyDescent="0.4">
      <c r="A5" s="69" t="s">
        <v>6</v>
      </c>
      <c r="B5" s="70">
        <f>'1220-Select Board'!B9</f>
        <v>4760.67</v>
      </c>
      <c r="C5" s="70">
        <f>'1220-Select Board'!C9</f>
        <v>4562.9400000000005</v>
      </c>
      <c r="D5" s="70">
        <f>'1220-Select Board'!D9</f>
        <v>4850</v>
      </c>
      <c r="E5" s="70">
        <f>'1220-Select Board'!E9</f>
        <v>0</v>
      </c>
      <c r="F5" s="70">
        <f>'1220-Select Board'!F9</f>
        <v>0</v>
      </c>
      <c r="G5" s="70">
        <f>'1220-Select Board'!G9</f>
        <v>0</v>
      </c>
      <c r="H5" s="70">
        <f>'1220-Select Board'!H9</f>
        <v>0</v>
      </c>
    </row>
    <row r="6" spans="1:8" x14ac:dyDescent="0.35">
      <c r="A6" s="56"/>
      <c r="B6" s="18">
        <f t="shared" ref="B6:H6" si="0">SUM(B4:B5)</f>
        <v>13610.67</v>
      </c>
      <c r="C6" s="18">
        <f t="shared" si="0"/>
        <v>13562.94</v>
      </c>
      <c r="D6" s="18">
        <f t="shared" si="0"/>
        <v>17850</v>
      </c>
      <c r="E6" s="18">
        <f t="shared" si="0"/>
        <v>0</v>
      </c>
      <c r="F6" s="18">
        <f t="shared" si="0"/>
        <v>0</v>
      </c>
      <c r="G6" s="18">
        <f t="shared" si="0"/>
        <v>0</v>
      </c>
      <c r="H6" s="18">
        <f t="shared" si="0"/>
        <v>0</v>
      </c>
    </row>
    <row r="7" spans="1:8" x14ac:dyDescent="0.35">
      <c r="A7" s="35"/>
      <c r="B7" s="18"/>
      <c r="C7" s="18"/>
      <c r="D7" s="18"/>
      <c r="E7" s="18"/>
      <c r="F7" s="18"/>
      <c r="G7" s="18"/>
      <c r="H7" s="18"/>
    </row>
    <row r="8" spans="1:8" x14ac:dyDescent="0.35">
      <c r="A8" s="35" t="s">
        <v>7</v>
      </c>
      <c r="B8" s="18"/>
      <c r="C8" s="18"/>
      <c r="D8" s="18"/>
      <c r="E8" s="18"/>
      <c r="F8" s="18"/>
      <c r="G8" s="18"/>
      <c r="H8" s="18"/>
    </row>
    <row r="9" spans="1:8" x14ac:dyDescent="0.35">
      <c r="A9" s="68" t="s">
        <v>5</v>
      </c>
      <c r="B9" s="18">
        <f>'1230- Executive Assistant'!B8</f>
        <v>326116.32</v>
      </c>
      <c r="C9" s="18">
        <f>'1230- Executive Assistant'!C8</f>
        <v>344811.49</v>
      </c>
      <c r="D9" s="18">
        <f>'1230- Executive Assistant'!D8</f>
        <v>353421</v>
      </c>
      <c r="E9" s="18">
        <f>'1230- Executive Assistant'!E8</f>
        <v>0</v>
      </c>
      <c r="F9" s="18">
        <f>'1230- Executive Assistant'!F8</f>
        <v>0</v>
      </c>
      <c r="G9" s="18">
        <f>'1230- Executive Assistant'!G8</f>
        <v>0</v>
      </c>
      <c r="H9" s="18">
        <f>'1230- Executive Assistant'!H8</f>
        <v>0</v>
      </c>
    </row>
    <row r="10" spans="1:8" ht="16" thickBot="1" x14ac:dyDescent="0.4">
      <c r="A10" s="69" t="s">
        <v>597</v>
      </c>
      <c r="B10" s="70">
        <f>'1230- Executive Assistant'!B15</f>
        <v>5373.31</v>
      </c>
      <c r="C10" s="70">
        <f>'1230- Executive Assistant'!C15</f>
        <v>5551.74</v>
      </c>
      <c r="D10" s="70">
        <f>'1230- Executive Assistant'!D15</f>
        <v>5863</v>
      </c>
      <c r="E10" s="70">
        <f>'1230- Executive Assistant'!E15</f>
        <v>0</v>
      </c>
      <c r="F10" s="70">
        <f>'1230- Executive Assistant'!F15</f>
        <v>0</v>
      </c>
      <c r="G10" s="70">
        <f>'1230- Executive Assistant'!G15</f>
        <v>0</v>
      </c>
      <c r="H10" s="70">
        <f>'1230- Executive Assistant'!H15</f>
        <v>0</v>
      </c>
    </row>
    <row r="11" spans="1:8" x14ac:dyDescent="0.35">
      <c r="B11" s="18">
        <f>SUM(B9:B10)</f>
        <v>331489.63</v>
      </c>
      <c r="C11" s="18">
        <f t="shared" ref="C11:H11" si="1">SUM(C9:C10)</f>
        <v>350363.23</v>
      </c>
      <c r="D11" s="18">
        <f t="shared" si="1"/>
        <v>359284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</row>
    <row r="12" spans="1:8" x14ac:dyDescent="0.35">
      <c r="B12" s="18"/>
      <c r="C12" s="18"/>
      <c r="D12" s="18"/>
      <c r="E12" s="18"/>
      <c r="F12" s="18"/>
      <c r="G12" s="18"/>
      <c r="H12" s="18"/>
    </row>
    <row r="13" spans="1:8" x14ac:dyDescent="0.35">
      <c r="A13" s="35" t="s">
        <v>598</v>
      </c>
      <c r="B13" s="18"/>
      <c r="C13" s="18"/>
      <c r="D13" s="18"/>
      <c r="E13" s="18"/>
      <c r="F13" s="18"/>
      <c r="G13" s="18"/>
      <c r="H13" s="18"/>
    </row>
    <row r="14" spans="1:8" x14ac:dyDescent="0.35">
      <c r="A14" s="68" t="s">
        <v>5</v>
      </c>
      <c r="B14" s="18">
        <f>'1231- Election Town Meeting'!B4</f>
        <v>10085</v>
      </c>
      <c r="C14" s="18">
        <f>'1231- Election Town Meeting'!C4</f>
        <v>40790.5</v>
      </c>
      <c r="D14" s="18">
        <f>'1231- Election Town Meeting'!D4</f>
        <v>36021</v>
      </c>
      <c r="E14" s="18">
        <f>'1231- Election Town Meeting'!E4</f>
        <v>0</v>
      </c>
      <c r="F14" s="18">
        <f>'1231- Election Town Meeting'!F4</f>
        <v>0</v>
      </c>
      <c r="G14" s="18">
        <f>'1231- Election Town Meeting'!G4</f>
        <v>0</v>
      </c>
      <c r="H14" s="18">
        <f>'1231- Election Town Meeting'!H4</f>
        <v>0</v>
      </c>
    </row>
    <row r="15" spans="1:8" ht="16" thickBot="1" x14ac:dyDescent="0.4">
      <c r="A15" s="68" t="s">
        <v>6</v>
      </c>
      <c r="B15" s="71">
        <f>'1231- Election Town Meeting'!B11</f>
        <v>17170.95</v>
      </c>
      <c r="C15" s="71">
        <f>'1231- Election Town Meeting'!C11</f>
        <v>23038.9</v>
      </c>
      <c r="D15" s="71">
        <f>'1231- Election Town Meeting'!D11</f>
        <v>19900</v>
      </c>
      <c r="E15" s="71">
        <f>'1231- Election Town Meeting'!E11</f>
        <v>0</v>
      </c>
      <c r="F15" s="71">
        <f>'1231- Election Town Meeting'!F11</f>
        <v>0</v>
      </c>
      <c r="G15" s="71">
        <f>'1231- Election Town Meeting'!G11</f>
        <v>0</v>
      </c>
      <c r="H15" s="71">
        <f>'1231- Election Town Meeting'!H11</f>
        <v>0</v>
      </c>
    </row>
    <row r="16" spans="1:8" x14ac:dyDescent="0.35">
      <c r="A16" s="56"/>
      <c r="B16" s="72">
        <f t="shared" ref="B16:H16" si="2">SUM(B14:B15)</f>
        <v>27255.95</v>
      </c>
      <c r="C16" s="72">
        <f t="shared" si="2"/>
        <v>63829.4</v>
      </c>
      <c r="D16" s="72">
        <f t="shared" si="2"/>
        <v>55921</v>
      </c>
      <c r="E16" s="72">
        <f t="shared" si="2"/>
        <v>0</v>
      </c>
      <c r="F16" s="72">
        <f t="shared" si="2"/>
        <v>0</v>
      </c>
      <c r="G16" s="72">
        <f t="shared" si="2"/>
        <v>0</v>
      </c>
      <c r="H16" s="72">
        <f t="shared" si="2"/>
        <v>0</v>
      </c>
    </row>
    <row r="17" spans="1:8" x14ac:dyDescent="0.35">
      <c r="B17" s="18"/>
      <c r="C17" s="18"/>
      <c r="D17" s="18"/>
      <c r="E17" s="18"/>
      <c r="F17" s="18"/>
      <c r="G17" s="18"/>
      <c r="H17" s="18"/>
    </row>
    <row r="18" spans="1:8" x14ac:dyDescent="0.35">
      <c r="B18" s="18"/>
      <c r="C18" s="18"/>
      <c r="D18" s="18"/>
      <c r="E18" s="18"/>
      <c r="F18" s="18"/>
      <c r="G18" s="18"/>
      <c r="H18" s="18"/>
    </row>
    <row r="19" spans="1:8" x14ac:dyDescent="0.35">
      <c r="A19" s="35" t="s">
        <v>599</v>
      </c>
      <c r="B19" s="18"/>
      <c r="C19" s="18"/>
      <c r="D19" s="18"/>
      <c r="E19" s="18"/>
      <c r="F19" s="18"/>
      <c r="G19" s="18"/>
      <c r="H19" s="18"/>
    </row>
    <row r="20" spans="1:8" x14ac:dyDescent="0.35">
      <c r="A20" s="68" t="s">
        <v>5</v>
      </c>
      <c r="B20" s="18">
        <f>'1232- CommDev'!B7</f>
        <v>238286.18</v>
      </c>
      <c r="C20" s="18">
        <f>'1232- CommDev'!C7</f>
        <v>231367.43000000002</v>
      </c>
      <c r="D20" s="18">
        <f>'1232- CommDev'!D7</f>
        <v>276791</v>
      </c>
      <c r="E20" s="18">
        <f>'1232- CommDev'!E7</f>
        <v>0</v>
      </c>
      <c r="F20" s="18">
        <f>'1232- CommDev'!F7</f>
        <v>0</v>
      </c>
      <c r="G20" s="18">
        <f>'1232- CommDev'!G7</f>
        <v>0</v>
      </c>
      <c r="H20" s="18">
        <f>'1232- CommDev'!H7</f>
        <v>0</v>
      </c>
    </row>
    <row r="21" spans="1:8" ht="16" thickBot="1" x14ac:dyDescent="0.4">
      <c r="A21" s="68" t="s">
        <v>6</v>
      </c>
      <c r="B21" s="70">
        <f>'1232- CommDev'!B15</f>
        <v>11885.25</v>
      </c>
      <c r="C21" s="70">
        <f>'1232- CommDev'!C15</f>
        <v>19294.21</v>
      </c>
      <c r="D21" s="70">
        <f>'1232- CommDev'!D15</f>
        <v>19700</v>
      </c>
      <c r="E21" s="70">
        <f>'1232- CommDev'!E15</f>
        <v>0</v>
      </c>
      <c r="F21" s="70">
        <f>'1232- CommDev'!F15</f>
        <v>0</v>
      </c>
      <c r="G21" s="70">
        <f>'1232- CommDev'!G15</f>
        <v>0</v>
      </c>
      <c r="H21" s="70">
        <f>'1232- CommDev'!H15</f>
        <v>0</v>
      </c>
    </row>
    <row r="22" spans="1:8" x14ac:dyDescent="0.35">
      <c r="B22" s="23">
        <f t="shared" ref="B22:H22" si="3">SUM(B20:B21)</f>
        <v>250171.43</v>
      </c>
      <c r="C22" s="23">
        <f t="shared" si="3"/>
        <v>250661.64</v>
      </c>
      <c r="D22" s="23">
        <f t="shared" si="3"/>
        <v>296491</v>
      </c>
      <c r="E22" s="23">
        <f t="shared" si="3"/>
        <v>0</v>
      </c>
      <c r="F22" s="23">
        <f t="shared" si="3"/>
        <v>0</v>
      </c>
      <c r="G22" s="23">
        <f t="shared" si="3"/>
        <v>0</v>
      </c>
      <c r="H22" s="23">
        <f t="shared" si="3"/>
        <v>0</v>
      </c>
    </row>
    <row r="24" spans="1:8" x14ac:dyDescent="0.35">
      <c r="A24" s="35" t="s">
        <v>600</v>
      </c>
    </row>
    <row r="25" spans="1:8" ht="16" thickBot="1" x14ac:dyDescent="0.4">
      <c r="A25" s="68" t="str">
        <f>A33</f>
        <v>Subtotal 040 - Operating Expense</v>
      </c>
      <c r="B25" s="73">
        <f>'1235- Legal'!B3</f>
        <v>254506.86</v>
      </c>
      <c r="C25" s="73">
        <f>'1235- Legal'!C3</f>
        <v>270000.42</v>
      </c>
      <c r="D25" s="73">
        <f>'1235- Legal'!D3</f>
        <v>250000</v>
      </c>
      <c r="E25" s="73">
        <f>'1235- Legal'!E3</f>
        <v>0</v>
      </c>
      <c r="F25" s="73">
        <f>'1235- Legal'!F3</f>
        <v>0</v>
      </c>
      <c r="G25" s="73">
        <f>'1235- Legal'!G3</f>
        <v>0</v>
      </c>
      <c r="H25" s="73">
        <f>'1235- Legal'!H3</f>
        <v>0</v>
      </c>
    </row>
    <row r="26" spans="1:8" x14ac:dyDescent="0.35">
      <c r="B26" s="23">
        <f t="shared" ref="B26:H26" si="4">SUM(B25)</f>
        <v>254506.86</v>
      </c>
      <c r="C26" s="23">
        <f t="shared" si="4"/>
        <v>270000.42</v>
      </c>
      <c r="D26" s="23">
        <f t="shared" si="4"/>
        <v>250000</v>
      </c>
      <c r="E26" s="23">
        <f t="shared" si="4"/>
        <v>0</v>
      </c>
      <c r="F26" s="23">
        <f t="shared" si="4"/>
        <v>0</v>
      </c>
      <c r="G26" s="23">
        <f t="shared" si="4"/>
        <v>0</v>
      </c>
      <c r="H26" s="23">
        <f t="shared" si="4"/>
        <v>0</v>
      </c>
    </row>
    <row r="28" spans="1:8" ht="16" thickBot="1" x14ac:dyDescent="0.4"/>
    <row r="29" spans="1:8" ht="55" customHeight="1" thickTop="1" thickBot="1" x14ac:dyDescent="0.4">
      <c r="A29" s="12" t="s">
        <v>596</v>
      </c>
      <c r="B29" s="13" t="s">
        <v>9</v>
      </c>
      <c r="C29" s="13" t="s">
        <v>10</v>
      </c>
      <c r="D29" s="13" t="s">
        <v>0</v>
      </c>
      <c r="E29" s="13" t="s">
        <v>1</v>
      </c>
      <c r="F29" s="13" t="s">
        <v>2</v>
      </c>
      <c r="G29" s="13" t="s">
        <v>8</v>
      </c>
      <c r="H29" s="31" t="s">
        <v>3</v>
      </c>
    </row>
    <row r="30" spans="1:8" ht="27" customHeight="1" thickTop="1" x14ac:dyDescent="0.35"/>
    <row r="31" spans="1:8" x14ac:dyDescent="0.35">
      <c r="A31" s="35" t="s">
        <v>601</v>
      </c>
    </row>
    <row r="32" spans="1:8" x14ac:dyDescent="0.35">
      <c r="A32" s="68" t="str">
        <f>A14</f>
        <v>Subtotal 008 - Personal Services</v>
      </c>
      <c r="B32" s="23">
        <f>'1236- Town Hall Exp'!B6</f>
        <v>59868.29</v>
      </c>
      <c r="C32" s="23">
        <f>'1236- Town Hall Exp'!C6</f>
        <v>91786.11</v>
      </c>
      <c r="D32" s="23">
        <f>'1236- Town Hall Exp'!D6</f>
        <v>0</v>
      </c>
      <c r="E32" s="23">
        <f>'1236- Town Hall Exp'!E6</f>
        <v>0</v>
      </c>
      <c r="F32" s="23">
        <f>'1236- Town Hall Exp'!F6</f>
        <v>0</v>
      </c>
      <c r="G32" s="23">
        <f>'1236- Town Hall Exp'!G6</f>
        <v>0</v>
      </c>
      <c r="H32" s="23">
        <f>'1236- Town Hall Exp'!H6</f>
        <v>0</v>
      </c>
    </row>
    <row r="33" spans="1:8" ht="16" thickBot="1" x14ac:dyDescent="0.4">
      <c r="A33" s="68" t="str">
        <f>A15</f>
        <v>Subtotal 040 - Operating Expense</v>
      </c>
      <c r="B33" s="73">
        <f>'1236- Town Hall Exp'!B20</f>
        <v>219991.27</v>
      </c>
      <c r="C33" s="73">
        <f>'1236- Town Hall Exp'!C20</f>
        <v>202479.17</v>
      </c>
      <c r="D33" s="73">
        <f>'1236- Town Hall Exp'!D20</f>
        <v>74808</v>
      </c>
      <c r="E33" s="73">
        <f>'1236- Town Hall Exp'!E20</f>
        <v>0</v>
      </c>
      <c r="F33" s="73">
        <f>'1236- Town Hall Exp'!F20</f>
        <v>0</v>
      </c>
      <c r="G33" s="73">
        <f>'1236- Town Hall Exp'!G20</f>
        <v>0</v>
      </c>
      <c r="H33" s="73">
        <f>'1236- Town Hall Exp'!H20</f>
        <v>0</v>
      </c>
    </row>
    <row r="34" spans="1:8" x14ac:dyDescent="0.35">
      <c r="B34" s="23">
        <f t="shared" ref="B34:H34" si="5">SUM(B32:B33)</f>
        <v>279859.56</v>
      </c>
      <c r="C34" s="23">
        <f t="shared" si="5"/>
        <v>294265.28000000003</v>
      </c>
      <c r="D34" s="23">
        <f t="shared" si="5"/>
        <v>74808</v>
      </c>
      <c r="E34" s="23">
        <f t="shared" si="5"/>
        <v>0</v>
      </c>
      <c r="F34" s="23">
        <f t="shared" si="5"/>
        <v>0</v>
      </c>
      <c r="G34" s="23">
        <f t="shared" si="5"/>
        <v>0</v>
      </c>
      <c r="H34" s="23">
        <f t="shared" si="5"/>
        <v>0</v>
      </c>
    </row>
    <row r="36" spans="1:8" x14ac:dyDescent="0.35">
      <c r="A36" s="35" t="s">
        <v>12</v>
      </c>
    </row>
    <row r="37" spans="1:8" ht="16" thickBot="1" x14ac:dyDescent="0.4">
      <c r="A37" s="68" t="str">
        <f>$A$33</f>
        <v>Subtotal 040 - Operating Expense</v>
      </c>
      <c r="B37" s="73">
        <f>'1237- Personnel '!B6</f>
        <v>12567.57</v>
      </c>
      <c r="C37" s="73">
        <f>'1237- Personnel '!C6</f>
        <v>14959.5</v>
      </c>
      <c r="D37" s="73">
        <f>'1237- Personnel '!D6</f>
        <v>16260</v>
      </c>
      <c r="E37" s="73">
        <f>'1237- Personnel '!E6</f>
        <v>0</v>
      </c>
      <c r="F37" s="73">
        <f>'1237- Personnel '!F6</f>
        <v>0</v>
      </c>
      <c r="G37" s="73">
        <f>'1237- Personnel '!G6</f>
        <v>0</v>
      </c>
      <c r="H37" s="73">
        <f>'1237- Personnel '!H6</f>
        <v>0</v>
      </c>
    </row>
    <row r="38" spans="1:8" x14ac:dyDescent="0.35">
      <c r="B38" s="23">
        <f t="shared" ref="B38:H38" si="6">SUM(B37)</f>
        <v>12567.57</v>
      </c>
      <c r="C38" s="23">
        <f t="shared" si="6"/>
        <v>14959.5</v>
      </c>
      <c r="D38" s="23">
        <f t="shared" si="6"/>
        <v>16260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</row>
    <row r="40" spans="1:8" x14ac:dyDescent="0.35">
      <c r="A40" s="35" t="s">
        <v>781</v>
      </c>
    </row>
    <row r="41" spans="1:8" x14ac:dyDescent="0.35">
      <c r="A41" s="68" t="str">
        <f t="shared" ref="A41:A42" si="7">A32</f>
        <v>Subtotal 008 - Personal Services</v>
      </c>
      <c r="B41" s="23">
        <f>'1330- Finance'!B13</f>
        <v>600894.13</v>
      </c>
      <c r="C41" s="23">
        <f>'1330- Finance'!C13</f>
        <v>720497.51</v>
      </c>
      <c r="D41" s="23">
        <f>'1330- Finance'!D13</f>
        <v>888401</v>
      </c>
      <c r="E41" s="23">
        <f>'1330- Finance'!E13</f>
        <v>0</v>
      </c>
      <c r="F41" s="23">
        <f>'1330- Finance'!F13</f>
        <v>0</v>
      </c>
      <c r="G41" s="23">
        <f>'1330- Finance'!G13</f>
        <v>0</v>
      </c>
      <c r="H41" s="23">
        <f>'1330- Finance'!H13</f>
        <v>0</v>
      </c>
    </row>
    <row r="42" spans="1:8" ht="16" thickBot="1" x14ac:dyDescent="0.4">
      <c r="A42" s="68" t="str">
        <f t="shared" si="7"/>
        <v>Subtotal 040 - Operating Expense</v>
      </c>
      <c r="B42" s="73">
        <f>'1330- Finance'!B26</f>
        <v>157105.70999999996</v>
      </c>
      <c r="C42" s="73">
        <f>'1330- Finance'!C26</f>
        <v>155073.78</v>
      </c>
      <c r="D42" s="73">
        <f>'1330- Finance'!D26</f>
        <v>281075</v>
      </c>
      <c r="E42" s="73">
        <f>'1330- Finance'!E26</f>
        <v>0</v>
      </c>
      <c r="F42" s="73">
        <f>'1330- Finance'!F26</f>
        <v>0</v>
      </c>
      <c r="G42" s="73">
        <f>'1330- Finance'!G26</f>
        <v>0</v>
      </c>
      <c r="H42" s="73">
        <f>'1330- Finance'!H26</f>
        <v>0</v>
      </c>
    </row>
    <row r="43" spans="1:8" x14ac:dyDescent="0.35">
      <c r="B43" s="23">
        <f t="shared" ref="B43:H43" si="8">SUM(B41:B42)</f>
        <v>757999.84</v>
      </c>
      <c r="C43" s="23">
        <f t="shared" si="8"/>
        <v>875571.29</v>
      </c>
      <c r="D43" s="23">
        <f t="shared" si="8"/>
        <v>1169476</v>
      </c>
      <c r="E43" s="23">
        <f t="shared" si="8"/>
        <v>0</v>
      </c>
      <c r="F43" s="23">
        <f t="shared" si="8"/>
        <v>0</v>
      </c>
      <c r="G43" s="23">
        <f t="shared" si="8"/>
        <v>0</v>
      </c>
      <c r="H43" s="23">
        <f t="shared" si="8"/>
        <v>0</v>
      </c>
    </row>
    <row r="46" spans="1:8" x14ac:dyDescent="0.35">
      <c r="A46" s="35" t="s">
        <v>775</v>
      </c>
      <c r="B46" s="104" t="s">
        <v>782</v>
      </c>
      <c r="C46" s="104"/>
      <c r="D46" s="104"/>
    </row>
    <row r="47" spans="1:8" x14ac:dyDescent="0.35">
      <c r="A47" s="68" t="str">
        <f>A41</f>
        <v>Subtotal 008 - Personal Services</v>
      </c>
      <c r="B47" s="95">
        <f>IT!B8</f>
        <v>78915.72</v>
      </c>
      <c r="C47" s="95">
        <f>IT!C8</f>
        <v>131131.68</v>
      </c>
      <c r="D47" s="95">
        <f>IT!D8</f>
        <v>200932</v>
      </c>
      <c r="E47" s="23">
        <f>IT!E8</f>
        <v>0</v>
      </c>
      <c r="F47" s="23">
        <f>IT!F8</f>
        <v>0</v>
      </c>
      <c r="G47" s="23">
        <f>IT!G8</f>
        <v>0</v>
      </c>
      <c r="H47" s="23">
        <f>IT!H8</f>
        <v>0</v>
      </c>
    </row>
    <row r="48" spans="1:8" ht="16" thickBot="1" x14ac:dyDescent="0.4">
      <c r="A48" s="69" t="str">
        <f>A42</f>
        <v>Subtotal 040 - Operating Expense</v>
      </c>
      <c r="B48" s="97">
        <f>IT!B17</f>
        <v>0</v>
      </c>
      <c r="C48" s="97">
        <f>IT!C17</f>
        <v>0</v>
      </c>
      <c r="D48" s="97">
        <f>IT!D17</f>
        <v>0</v>
      </c>
      <c r="E48" s="74">
        <f>IT!E17</f>
        <v>0</v>
      </c>
      <c r="F48" s="74">
        <f>IT!F17</f>
        <v>0</v>
      </c>
      <c r="G48" s="74">
        <f>IT!G17</f>
        <v>0</v>
      </c>
      <c r="H48" s="74">
        <f>IT!H17</f>
        <v>0</v>
      </c>
    </row>
    <row r="49" spans="1:8" x14ac:dyDescent="0.35">
      <c r="B49" s="95">
        <f t="shared" ref="B49:H49" si="9">SUM(B47:B48)</f>
        <v>78915.72</v>
      </c>
      <c r="C49" s="95">
        <f t="shared" si="9"/>
        <v>131131.68</v>
      </c>
      <c r="D49" s="95">
        <f t="shared" si="9"/>
        <v>200932</v>
      </c>
      <c r="E49" s="23">
        <f t="shared" si="9"/>
        <v>0</v>
      </c>
      <c r="F49" s="23">
        <f t="shared" si="9"/>
        <v>0</v>
      </c>
      <c r="G49" s="23">
        <f t="shared" si="9"/>
        <v>0</v>
      </c>
      <c r="H49" s="23">
        <f t="shared" si="9"/>
        <v>0</v>
      </c>
    </row>
    <row r="51" spans="1:8" x14ac:dyDescent="0.35">
      <c r="A51" s="35" t="s">
        <v>602</v>
      </c>
    </row>
    <row r="52" spans="1:8" x14ac:dyDescent="0.35">
      <c r="A52" s="68" t="str">
        <f>A41</f>
        <v>Subtotal 008 - Personal Services</v>
      </c>
      <c r="B52" s="23">
        <f>'1610- Town Clerk'!B9</f>
        <v>159674.49</v>
      </c>
      <c r="C52" s="23">
        <f>'1610- Town Clerk'!C9</f>
        <v>158563.33000000002</v>
      </c>
      <c r="D52" s="23">
        <f>'1610- Town Clerk'!D9</f>
        <v>167358</v>
      </c>
      <c r="E52" s="23">
        <f>'1610- Town Clerk'!E9</f>
        <v>0</v>
      </c>
      <c r="F52" s="23">
        <f>'1610- Town Clerk'!F9</f>
        <v>0</v>
      </c>
      <c r="G52" s="23">
        <f>'1610- Town Clerk'!G9</f>
        <v>0</v>
      </c>
      <c r="H52" s="23">
        <f>'1610- Town Clerk'!H9</f>
        <v>0</v>
      </c>
    </row>
    <row r="53" spans="1:8" ht="16" thickBot="1" x14ac:dyDescent="0.4">
      <c r="A53" s="68" t="str">
        <f>A42</f>
        <v>Subtotal 040 - Operating Expense</v>
      </c>
      <c r="B53" s="73">
        <f>'1610- Town Clerk'!B18</f>
        <v>12669.23</v>
      </c>
      <c r="C53" s="73">
        <f>'1610- Town Clerk'!C18</f>
        <v>14552.52</v>
      </c>
      <c r="D53" s="73">
        <f>'1610- Town Clerk'!D18</f>
        <v>15943</v>
      </c>
      <c r="E53" s="73">
        <f>'1610- Town Clerk'!E18</f>
        <v>0</v>
      </c>
      <c r="F53" s="73">
        <f>'1610- Town Clerk'!F18</f>
        <v>0</v>
      </c>
      <c r="G53" s="73">
        <f>'1610- Town Clerk'!G18</f>
        <v>0</v>
      </c>
      <c r="H53" s="73">
        <f>'1610- Town Clerk'!H18</f>
        <v>0</v>
      </c>
    </row>
    <row r="54" spans="1:8" x14ac:dyDescent="0.35">
      <c r="B54" s="23">
        <f>SUM(B52:B53)</f>
        <v>172343.72</v>
      </c>
      <c r="C54" s="23">
        <f t="shared" ref="C54:H54" si="10">SUM(C52:C53)</f>
        <v>173115.85</v>
      </c>
      <c r="D54" s="23">
        <f t="shared" si="10"/>
        <v>183301</v>
      </c>
      <c r="E54" s="23">
        <f t="shared" si="10"/>
        <v>0</v>
      </c>
      <c r="F54" s="23">
        <f t="shared" si="10"/>
        <v>0</v>
      </c>
      <c r="G54" s="23">
        <f t="shared" si="10"/>
        <v>0</v>
      </c>
      <c r="H54" s="23">
        <f t="shared" si="10"/>
        <v>0</v>
      </c>
    </row>
    <row r="57" spans="1:8" ht="16" thickBot="1" x14ac:dyDescent="0.4"/>
    <row r="58" spans="1:8" ht="54.75" customHeight="1" thickTop="1" thickBot="1" x14ac:dyDescent="0.4">
      <c r="A58" s="12" t="s">
        <v>596</v>
      </c>
      <c r="B58" s="13" t="s">
        <v>9</v>
      </c>
      <c r="C58" s="13" t="s">
        <v>10</v>
      </c>
      <c r="D58" s="13" t="s">
        <v>0</v>
      </c>
      <c r="E58" s="13" t="s">
        <v>1</v>
      </c>
      <c r="F58" s="13" t="s">
        <v>2</v>
      </c>
      <c r="G58" s="13" t="s">
        <v>8</v>
      </c>
      <c r="H58" s="31" t="s">
        <v>3</v>
      </c>
    </row>
    <row r="59" spans="1:8" ht="28.5" customHeight="1" thickTop="1" x14ac:dyDescent="0.35">
      <c r="A59" s="64"/>
      <c r="B59" s="65"/>
      <c r="C59" s="65"/>
      <c r="D59" s="65"/>
      <c r="E59" s="65"/>
      <c r="F59" s="65"/>
      <c r="G59" s="65"/>
      <c r="H59" s="65"/>
    </row>
    <row r="60" spans="1:8" x14ac:dyDescent="0.35">
      <c r="A60" s="35" t="s">
        <v>603</v>
      </c>
    </row>
    <row r="61" spans="1:8" ht="16" thickBot="1" x14ac:dyDescent="0.4">
      <c r="A61" s="68" t="str">
        <f>$A$53</f>
        <v>Subtotal 040 - Operating Expense</v>
      </c>
      <c r="B61" s="73">
        <f>'1960- Moderator'!B4</f>
        <v>110</v>
      </c>
      <c r="C61" s="73">
        <f>'1960- Moderator'!C4</f>
        <v>110</v>
      </c>
      <c r="D61" s="73">
        <f>'1960- Moderator'!D4</f>
        <v>110</v>
      </c>
      <c r="E61" s="73">
        <f>'1960- Moderator'!E4</f>
        <v>0</v>
      </c>
      <c r="F61" s="73">
        <f>'1960- Moderator'!F4</f>
        <v>0</v>
      </c>
      <c r="G61" s="73">
        <f>'1960- Moderator'!G4</f>
        <v>0</v>
      </c>
      <c r="H61" s="73">
        <f>'1960- Moderator'!H4</f>
        <v>0</v>
      </c>
    </row>
    <row r="62" spans="1:8" x14ac:dyDescent="0.35">
      <c r="B62" s="23">
        <f t="shared" ref="B62:H62" si="11">SUM(B61)</f>
        <v>110</v>
      </c>
      <c r="C62" s="23">
        <f t="shared" si="11"/>
        <v>110</v>
      </c>
      <c r="D62" s="23">
        <f t="shared" si="11"/>
        <v>110</v>
      </c>
      <c r="E62" s="23">
        <f t="shared" si="11"/>
        <v>0</v>
      </c>
      <c r="F62" s="23">
        <f t="shared" si="11"/>
        <v>0</v>
      </c>
      <c r="G62" s="23">
        <f t="shared" si="11"/>
        <v>0</v>
      </c>
      <c r="H62" s="23">
        <f t="shared" si="11"/>
        <v>0</v>
      </c>
    </row>
    <row r="66" spans="1:8" ht="16" thickBot="1" x14ac:dyDescent="0.4">
      <c r="A66" s="35" t="s">
        <v>604</v>
      </c>
      <c r="B66" s="73">
        <f>'1961- FinComm'!B5</f>
        <v>245</v>
      </c>
      <c r="C66" s="73">
        <f>'1961- FinComm'!C5</f>
        <v>0</v>
      </c>
      <c r="D66" s="73">
        <f>'1961- FinComm'!D5</f>
        <v>603</v>
      </c>
      <c r="E66" s="73">
        <f>'1961- FinComm'!E5</f>
        <v>0</v>
      </c>
      <c r="F66" s="73">
        <f>'1961- FinComm'!F5</f>
        <v>0</v>
      </c>
      <c r="G66" s="73">
        <f>'1961- FinComm'!G5</f>
        <v>0</v>
      </c>
      <c r="H66" s="73">
        <f>'1961- FinComm'!H5</f>
        <v>0</v>
      </c>
    </row>
    <row r="67" spans="1:8" x14ac:dyDescent="0.35">
      <c r="B67" s="23">
        <f t="shared" ref="B67:H67" si="12">SUM(B66)</f>
        <v>245</v>
      </c>
      <c r="C67" s="23">
        <f t="shared" si="12"/>
        <v>0</v>
      </c>
      <c r="D67" s="23">
        <f t="shared" si="12"/>
        <v>603</v>
      </c>
      <c r="E67" s="23">
        <f t="shared" si="12"/>
        <v>0</v>
      </c>
      <c r="F67" s="23">
        <f t="shared" si="12"/>
        <v>0</v>
      </c>
      <c r="G67" s="23">
        <f t="shared" si="12"/>
        <v>0</v>
      </c>
      <c r="H67" s="23">
        <f t="shared" si="12"/>
        <v>0</v>
      </c>
    </row>
    <row r="70" spans="1:8" x14ac:dyDescent="0.35">
      <c r="A70" s="35" t="s">
        <v>605</v>
      </c>
    </row>
    <row r="71" spans="1:8" x14ac:dyDescent="0.35">
      <c r="A71" s="68" t="str">
        <f>A52</f>
        <v>Subtotal 008 - Personal Services</v>
      </c>
      <c r="B71" s="23">
        <f>'1962- Assessors'!B4</f>
        <v>30792.52</v>
      </c>
      <c r="C71" s="23">
        <f>'1962- Assessors'!C4</f>
        <v>30409.66</v>
      </c>
      <c r="D71" s="23">
        <f>'1962- Assessors'!D4</f>
        <v>31522</v>
      </c>
      <c r="E71" s="23">
        <f>'1962- Assessors'!E4</f>
        <v>0</v>
      </c>
      <c r="F71" s="23">
        <f>'1962- Assessors'!F4</f>
        <v>0</v>
      </c>
      <c r="G71" s="23">
        <f>'1962- Assessors'!G4</f>
        <v>0</v>
      </c>
      <c r="H71" s="23">
        <f>'1962- Assessors'!H4</f>
        <v>0</v>
      </c>
    </row>
    <row r="72" spans="1:8" ht="16" thickBot="1" x14ac:dyDescent="0.4">
      <c r="A72" s="69" t="str">
        <f>A53</f>
        <v>Subtotal 040 - Operating Expense</v>
      </c>
      <c r="B72" s="74">
        <f>'1962- Assessors'!B13</f>
        <v>48676.67</v>
      </c>
      <c r="C72" s="74">
        <f>'1962- Assessors'!C13</f>
        <v>59275.12</v>
      </c>
      <c r="D72" s="74">
        <f>'1962- Assessors'!D13</f>
        <v>95750</v>
      </c>
      <c r="E72" s="74">
        <f>'1962- Assessors'!E13</f>
        <v>0</v>
      </c>
      <c r="F72" s="74">
        <f>'1962- Assessors'!F13</f>
        <v>0</v>
      </c>
      <c r="G72" s="74">
        <f>'1962- Assessors'!G13</f>
        <v>0</v>
      </c>
      <c r="H72" s="74">
        <f>'1962- Assessors'!H13</f>
        <v>0</v>
      </c>
    </row>
    <row r="73" spans="1:8" x14ac:dyDescent="0.35">
      <c r="B73" s="23">
        <f t="shared" ref="B73:H73" si="13">SUM(B71:B72)</f>
        <v>79469.19</v>
      </c>
      <c r="C73" s="23">
        <f t="shared" si="13"/>
        <v>89684.78</v>
      </c>
      <c r="D73" s="23">
        <f t="shared" si="13"/>
        <v>127272</v>
      </c>
      <c r="E73" s="23">
        <f t="shared" si="13"/>
        <v>0</v>
      </c>
      <c r="F73" s="23">
        <f t="shared" si="13"/>
        <v>0</v>
      </c>
      <c r="G73" s="23">
        <f t="shared" si="13"/>
        <v>0</v>
      </c>
      <c r="H73" s="23">
        <f t="shared" si="13"/>
        <v>0</v>
      </c>
    </row>
    <row r="75" spans="1:8" x14ac:dyDescent="0.35">
      <c r="A75" s="35" t="s">
        <v>606</v>
      </c>
    </row>
    <row r="76" spans="1:8" ht="16" thickBot="1" x14ac:dyDescent="0.4">
      <c r="A76" s="68" t="str">
        <f t="shared" ref="A76" si="14">A71</f>
        <v>Subtotal 008 - Personal Services</v>
      </c>
      <c r="B76" s="74">
        <f>'1967- Municipal Light Brd'!B3</f>
        <v>3300</v>
      </c>
      <c r="C76" s="74">
        <f>'1967- Municipal Light Brd'!C3</f>
        <v>3900</v>
      </c>
      <c r="D76" s="74">
        <f>'1967- Municipal Light Brd'!D3</f>
        <v>3600</v>
      </c>
      <c r="E76" s="74">
        <f>'1967- Municipal Light Brd'!E3</f>
        <v>0</v>
      </c>
      <c r="F76" s="74">
        <f>'1967- Municipal Light Brd'!F3</f>
        <v>0</v>
      </c>
      <c r="G76" s="74">
        <f>'1967- Municipal Light Brd'!G3</f>
        <v>0</v>
      </c>
      <c r="H76" s="74">
        <f>'1967- Municipal Light Brd'!H3</f>
        <v>0</v>
      </c>
    </row>
    <row r="77" spans="1:8" x14ac:dyDescent="0.35">
      <c r="B77" s="23">
        <f t="shared" ref="B77:H77" si="15">SUM(B76)</f>
        <v>3300</v>
      </c>
      <c r="C77" s="23">
        <f t="shared" si="15"/>
        <v>3900</v>
      </c>
      <c r="D77" s="23">
        <f t="shared" si="15"/>
        <v>3600</v>
      </c>
      <c r="E77" s="23">
        <f t="shared" si="15"/>
        <v>0</v>
      </c>
      <c r="F77" s="23">
        <f t="shared" si="15"/>
        <v>0</v>
      </c>
      <c r="G77" s="23">
        <f t="shared" si="15"/>
        <v>0</v>
      </c>
      <c r="H77" s="23">
        <f t="shared" si="15"/>
        <v>0</v>
      </c>
    </row>
    <row r="79" spans="1:8" x14ac:dyDescent="0.35">
      <c r="A79" s="35" t="s">
        <v>607</v>
      </c>
    </row>
    <row r="80" spans="1:8" ht="16" thickBot="1" x14ac:dyDescent="0.4">
      <c r="A80" s="68" t="str">
        <f>$A$72</f>
        <v>Subtotal 040 - Operating Expense</v>
      </c>
      <c r="B80" s="74">
        <f>'1971- Ft Meadow Comm'!B8</f>
        <v>5700</v>
      </c>
      <c r="C80" s="74">
        <f>'1971- Ft Meadow Comm'!C8</f>
        <v>4677.9799999999996</v>
      </c>
      <c r="D80" s="74">
        <f>'1971- Ft Meadow Comm'!D8</f>
        <v>8200</v>
      </c>
      <c r="E80" s="74">
        <f>'1971- Ft Meadow Comm'!E8</f>
        <v>0</v>
      </c>
      <c r="F80" s="74">
        <f>'1971- Ft Meadow Comm'!F8</f>
        <v>0</v>
      </c>
      <c r="G80" s="74">
        <f>'1971- Ft Meadow Comm'!G8</f>
        <v>0</v>
      </c>
      <c r="H80" s="74">
        <f>'1971- Ft Meadow Comm'!H8</f>
        <v>0</v>
      </c>
    </row>
    <row r="81" spans="1:8" x14ac:dyDescent="0.35">
      <c r="B81" s="23">
        <f t="shared" ref="B81:H81" si="16">SUM(B80)</f>
        <v>5700</v>
      </c>
      <c r="C81" s="23">
        <f t="shared" si="16"/>
        <v>4677.9799999999996</v>
      </c>
      <c r="D81" s="23">
        <f t="shared" si="16"/>
        <v>8200</v>
      </c>
      <c r="E81" s="23">
        <f t="shared" si="16"/>
        <v>0</v>
      </c>
      <c r="F81" s="23">
        <f t="shared" si="16"/>
        <v>0</v>
      </c>
      <c r="G81" s="23">
        <f t="shared" si="16"/>
        <v>0</v>
      </c>
      <c r="H81" s="23">
        <f t="shared" si="16"/>
        <v>0</v>
      </c>
    </row>
    <row r="83" spans="1:8" x14ac:dyDescent="0.35">
      <c r="A83" s="35" t="s">
        <v>608</v>
      </c>
    </row>
    <row r="84" spans="1:8" ht="16" thickBot="1" x14ac:dyDescent="0.4">
      <c r="A84" s="68" t="str">
        <f>$A$80</f>
        <v>Subtotal 040 - Operating Expense</v>
      </c>
      <c r="B84" s="74">
        <f>'1974- Lake Boone Comm'!B4</f>
        <v>0</v>
      </c>
      <c r="C84" s="74">
        <f>'1974- Lake Boone Comm'!C4</f>
        <v>3691.79</v>
      </c>
      <c r="D84" s="74">
        <f>'1974- Lake Boone Comm'!D4</f>
        <v>3200</v>
      </c>
      <c r="E84" s="74">
        <f>'1974- Lake Boone Comm'!E4</f>
        <v>0</v>
      </c>
      <c r="F84" s="74">
        <f>'1974- Lake Boone Comm'!F4</f>
        <v>0</v>
      </c>
      <c r="G84" s="74">
        <f>'1974- Lake Boone Comm'!G4</f>
        <v>0</v>
      </c>
      <c r="H84" s="74">
        <f>'1974- Lake Boone Comm'!H4</f>
        <v>0</v>
      </c>
    </row>
    <row r="85" spans="1:8" x14ac:dyDescent="0.35">
      <c r="B85" s="23">
        <f t="shared" ref="B85:H85" si="17">SUM(B84)</f>
        <v>0</v>
      </c>
      <c r="C85" s="23">
        <f t="shared" si="17"/>
        <v>3691.79</v>
      </c>
      <c r="D85" s="23">
        <f t="shared" si="17"/>
        <v>3200</v>
      </c>
      <c r="E85" s="23">
        <f t="shared" si="17"/>
        <v>0</v>
      </c>
      <c r="F85" s="23">
        <f t="shared" si="17"/>
        <v>0</v>
      </c>
      <c r="G85" s="23">
        <f t="shared" si="17"/>
        <v>0</v>
      </c>
      <c r="H85" s="23">
        <f t="shared" si="17"/>
        <v>0</v>
      </c>
    </row>
    <row r="87" spans="1:8" x14ac:dyDescent="0.35">
      <c r="A87" s="35" t="s">
        <v>609</v>
      </c>
    </row>
    <row r="88" spans="1:8" ht="16" thickBot="1" x14ac:dyDescent="0.4">
      <c r="A88" s="68" t="str">
        <f>$A$84</f>
        <v>Subtotal 040 - Operating Expense</v>
      </c>
      <c r="B88" s="74">
        <f>'1977- HDC'!B4</f>
        <v>750</v>
      </c>
      <c r="C88" s="74">
        <f>'1977- HDC'!C4</f>
        <v>750</v>
      </c>
      <c r="D88" s="74">
        <f>'1977- HDC'!D4</f>
        <v>784</v>
      </c>
      <c r="E88" s="74">
        <f>'1977- HDC'!E4</f>
        <v>0</v>
      </c>
      <c r="F88" s="74">
        <f>'1977- HDC'!F4</f>
        <v>0</v>
      </c>
      <c r="G88" s="74">
        <f>'1977- HDC'!G4</f>
        <v>0</v>
      </c>
      <c r="H88" s="74">
        <f>'1977- HDC'!H4</f>
        <v>0</v>
      </c>
    </row>
    <row r="89" spans="1:8" x14ac:dyDescent="0.35">
      <c r="B89" s="23">
        <f t="shared" ref="B89:H89" si="18">SUM(B88)</f>
        <v>750</v>
      </c>
      <c r="C89" s="23">
        <f t="shared" si="18"/>
        <v>750</v>
      </c>
      <c r="D89" s="23">
        <f t="shared" si="18"/>
        <v>784</v>
      </c>
      <c r="E89" s="23">
        <f t="shared" si="18"/>
        <v>0</v>
      </c>
      <c r="F89" s="23">
        <f t="shared" si="18"/>
        <v>0</v>
      </c>
      <c r="G89" s="23">
        <f t="shared" si="18"/>
        <v>0</v>
      </c>
      <c r="H89" s="23">
        <f t="shared" si="18"/>
        <v>0</v>
      </c>
    </row>
    <row r="92" spans="1:8" ht="16" thickBot="1" x14ac:dyDescent="0.4">
      <c r="A92" s="17" t="s">
        <v>610</v>
      </c>
      <c r="B92" s="25">
        <f>SUM(B6+B11+B16+B22+B26+B34+B38+B43+B54+B62+B67+B73+B77+B81+B85+B89)</f>
        <v>2189379.42</v>
      </c>
      <c r="C92" s="25">
        <f>SUM(C6+C11+C16+C22+C26+C34+C38+C43+C54+C62+C67+C73+C77+C81+C85+C89)</f>
        <v>2409144.1</v>
      </c>
      <c r="D92" s="25">
        <f>SUM(D6+D11+D16+D22+D26+D34+D38+D43+D54+D62+D67+D73+D77+D81+D85+D89)</f>
        <v>2567160</v>
      </c>
      <c r="E92" s="25">
        <f>SUM(E6+E11+E16+E22+E26+E34+E38+E43+E54+E62+E67+E73+E77+E81+E85+E89+E49)</f>
        <v>0</v>
      </c>
      <c r="F92" s="25">
        <f>SUM(F6+F11+F16+F22+F26+F34+F38+F43+F54+F62+F67+F73+F77+F81+F85+F89+F49)</f>
        <v>0</v>
      </c>
      <c r="G92" s="25">
        <f>SUM(G6+G11+G16+G22+G26+G34+G38+G43+G54+G62+G67+G73+G77+G81+G85+G89+G49)</f>
        <v>0</v>
      </c>
      <c r="H92" s="25">
        <f>SUM(H6+H11+H16+H22+H26+H34+H38+H43+H54+H62+H67+H73+H77+H81+H85+H89+H49)</f>
        <v>0</v>
      </c>
    </row>
    <row r="93" spans="1:8" ht="16" thickTop="1" x14ac:dyDescent="0.35">
      <c r="A93" s="17"/>
      <c r="B93" s="29"/>
      <c r="C93" s="29"/>
      <c r="D93" s="29"/>
      <c r="E93" s="29"/>
      <c r="F93" s="29"/>
      <c r="G93" s="29"/>
      <c r="H93" s="29"/>
    </row>
    <row r="94" spans="1:8" x14ac:dyDescent="0.35">
      <c r="A94" s="17"/>
      <c r="B94" s="29"/>
      <c r="C94" s="29"/>
      <c r="D94" s="29"/>
      <c r="E94" s="29"/>
      <c r="F94" s="29"/>
      <c r="G94" s="29"/>
      <c r="H94" s="29"/>
    </row>
    <row r="95" spans="1:8" ht="16" thickBot="1" x14ac:dyDescent="0.4">
      <c r="A95" s="17"/>
      <c r="B95" s="29"/>
      <c r="C95" s="29"/>
      <c r="D95" s="29"/>
      <c r="E95" s="29"/>
      <c r="F95" s="29"/>
      <c r="G95" s="29"/>
      <c r="H95" s="29"/>
    </row>
    <row r="96" spans="1:8" ht="54.75" customHeight="1" thickTop="1" thickBot="1" x14ac:dyDescent="0.4">
      <c r="A96" s="12" t="s">
        <v>611</v>
      </c>
      <c r="B96" s="13" t="s">
        <v>9</v>
      </c>
      <c r="C96" s="13" t="s">
        <v>10</v>
      </c>
      <c r="D96" s="13" t="s">
        <v>0</v>
      </c>
      <c r="E96" s="13" t="s">
        <v>1</v>
      </c>
      <c r="F96" s="13" t="s">
        <v>2</v>
      </c>
      <c r="G96" s="13" t="s">
        <v>8</v>
      </c>
      <c r="H96" s="31" t="s">
        <v>3</v>
      </c>
    </row>
    <row r="97" spans="1:8" ht="27.25" customHeight="1" thickTop="1" x14ac:dyDescent="0.35"/>
    <row r="98" spans="1:8" x14ac:dyDescent="0.35">
      <c r="A98" s="35" t="s">
        <v>195</v>
      </c>
    </row>
    <row r="99" spans="1:8" x14ac:dyDescent="0.35">
      <c r="A99" s="68" t="s">
        <v>5</v>
      </c>
      <c r="B99" s="23">
        <f>'2100- Police'!B20</f>
        <v>3397951.53</v>
      </c>
      <c r="C99" s="23">
        <f>'2100- Police'!C20</f>
        <v>3736680.1800000006</v>
      </c>
      <c r="D99" s="23">
        <f>'2100- Police'!D20</f>
        <v>4184941</v>
      </c>
      <c r="E99" s="23">
        <f>'2100- Police'!E20</f>
        <v>0</v>
      </c>
      <c r="F99" s="23">
        <f>'2100- Police'!F20</f>
        <v>0</v>
      </c>
      <c r="G99" s="23">
        <f>'2100- Police'!G20</f>
        <v>0</v>
      </c>
      <c r="H99" s="23">
        <f>'2100- Police'!H20</f>
        <v>0</v>
      </c>
    </row>
    <row r="100" spans="1:8" ht="16" thickBot="1" x14ac:dyDescent="0.4">
      <c r="A100" s="68" t="s">
        <v>6</v>
      </c>
      <c r="B100" s="74">
        <f>'2100- Police'!B52</f>
        <v>441040.7699999999</v>
      </c>
      <c r="C100" s="74">
        <f>'2100- Police'!C52</f>
        <v>575756.72</v>
      </c>
      <c r="D100" s="74">
        <f>'2100- Police'!D52</f>
        <v>592974</v>
      </c>
      <c r="E100" s="74">
        <f>'2100- Police'!E52</f>
        <v>0</v>
      </c>
      <c r="F100" s="74">
        <f>'2100- Police'!F52</f>
        <v>0</v>
      </c>
      <c r="G100" s="74">
        <f>'2100- Police'!G52</f>
        <v>0</v>
      </c>
      <c r="H100" s="74">
        <f>'2100- Police'!H52</f>
        <v>0</v>
      </c>
    </row>
    <row r="101" spans="1:8" x14ac:dyDescent="0.35">
      <c r="B101" s="23">
        <f t="shared" ref="B101:H101" si="19">SUM(B99:B100)</f>
        <v>3838992.3</v>
      </c>
      <c r="C101" s="23">
        <f t="shared" si="19"/>
        <v>4312436.9000000004</v>
      </c>
      <c r="D101" s="23">
        <f t="shared" si="19"/>
        <v>4777915</v>
      </c>
      <c r="E101" s="23">
        <f t="shared" si="19"/>
        <v>0</v>
      </c>
      <c r="F101" s="23">
        <f t="shared" si="19"/>
        <v>0</v>
      </c>
      <c r="G101" s="23">
        <f t="shared" si="19"/>
        <v>0</v>
      </c>
      <c r="H101" s="23">
        <f t="shared" si="19"/>
        <v>0</v>
      </c>
    </row>
    <row r="103" spans="1:8" x14ac:dyDescent="0.35">
      <c r="A103" s="35" t="s">
        <v>230</v>
      </c>
    </row>
    <row r="104" spans="1:8" x14ac:dyDescent="0.35">
      <c r="A104" s="68" t="s">
        <v>5</v>
      </c>
      <c r="B104" s="23">
        <f>'2200- Fire'!B19</f>
        <v>3365902.4200000004</v>
      </c>
      <c r="C104" s="23">
        <f>'2200- Fire'!C19</f>
        <v>3528756.8600000008</v>
      </c>
      <c r="D104" s="23">
        <f>'2200- Fire'!D19</f>
        <v>3827979</v>
      </c>
      <c r="E104" s="23">
        <f>'2200- Fire'!E19</f>
        <v>0</v>
      </c>
      <c r="F104" s="23">
        <f>'2200- Fire'!F19</f>
        <v>0</v>
      </c>
      <c r="G104" s="23">
        <f>'2200- Fire'!G19</f>
        <v>0</v>
      </c>
      <c r="H104" s="23">
        <f>'2200- Fire'!H19</f>
        <v>0</v>
      </c>
    </row>
    <row r="105" spans="1:8" ht="16" thickBot="1" x14ac:dyDescent="0.4">
      <c r="A105" s="68" t="s">
        <v>6</v>
      </c>
      <c r="B105" s="75">
        <f>'2200- Fire'!B40</f>
        <v>384758.65000000008</v>
      </c>
      <c r="C105" s="75">
        <f>'2200- Fire'!C40</f>
        <v>389247.84000000008</v>
      </c>
      <c r="D105" s="75">
        <f>'2200- Fire'!D40</f>
        <v>398233</v>
      </c>
      <c r="E105" s="75">
        <f>'2200- Fire'!E40</f>
        <v>0</v>
      </c>
      <c r="F105" s="75">
        <f>'2200- Fire'!F40</f>
        <v>0</v>
      </c>
      <c r="G105" s="75">
        <f>'2200- Fire'!G40</f>
        <v>0</v>
      </c>
      <c r="H105" s="75">
        <f>'2200- Fire'!H40</f>
        <v>0</v>
      </c>
    </row>
    <row r="106" spans="1:8" x14ac:dyDescent="0.35">
      <c r="B106" s="23">
        <f t="shared" ref="B106:H106" si="20">SUM(B104:B105)</f>
        <v>3750661.0700000003</v>
      </c>
      <c r="C106" s="23">
        <f t="shared" si="20"/>
        <v>3918004.7000000011</v>
      </c>
      <c r="D106" s="23">
        <f t="shared" si="20"/>
        <v>4226212</v>
      </c>
      <c r="E106" s="23">
        <f t="shared" si="20"/>
        <v>0</v>
      </c>
      <c r="F106" s="23">
        <f t="shared" si="20"/>
        <v>0</v>
      </c>
      <c r="G106" s="23">
        <f t="shared" si="20"/>
        <v>0</v>
      </c>
      <c r="H106" s="23">
        <f t="shared" si="20"/>
        <v>0</v>
      </c>
    </row>
    <row r="108" spans="1:8" x14ac:dyDescent="0.35">
      <c r="A108" s="35" t="s">
        <v>612</v>
      </c>
    </row>
    <row r="109" spans="1:8" x14ac:dyDescent="0.35">
      <c r="A109" s="68" t="s">
        <v>5</v>
      </c>
      <c r="B109" s="23">
        <f>'2410- Inspections'!B9</f>
        <v>181614.55000000002</v>
      </c>
      <c r="C109" s="23">
        <f>'2410- Inspections'!C9</f>
        <v>207755.35</v>
      </c>
      <c r="D109" s="23">
        <f>'2410- Inspections'!D9</f>
        <v>240015</v>
      </c>
      <c r="E109" s="23">
        <f>'2410- Inspections'!E9</f>
        <v>0</v>
      </c>
      <c r="F109" s="23">
        <f>'2410- Inspections'!F9</f>
        <v>0</v>
      </c>
      <c r="G109" s="23">
        <f>'2410- Inspections'!G9</f>
        <v>0</v>
      </c>
      <c r="H109" s="23">
        <f>'2410- Inspections'!H9</f>
        <v>0</v>
      </c>
    </row>
    <row r="110" spans="1:8" ht="16" thickBot="1" x14ac:dyDescent="0.4">
      <c r="A110" s="68" t="s">
        <v>6</v>
      </c>
      <c r="B110" s="74">
        <f>'2410- Inspections'!B18</f>
        <v>8048.4299999999994</v>
      </c>
      <c r="C110" s="74">
        <f>'2410- Inspections'!C18</f>
        <v>17435.63</v>
      </c>
      <c r="D110" s="74">
        <f>'2410- Inspections'!D18</f>
        <v>12359</v>
      </c>
      <c r="E110" s="74">
        <f>'2410- Inspections'!E18</f>
        <v>0</v>
      </c>
      <c r="F110" s="74">
        <f>'2410- Inspections'!F18</f>
        <v>0</v>
      </c>
      <c r="G110" s="74">
        <f>'2410- Inspections'!G18</f>
        <v>0</v>
      </c>
      <c r="H110" s="74">
        <f>'2410- Inspections'!H18</f>
        <v>0</v>
      </c>
    </row>
    <row r="111" spans="1:8" x14ac:dyDescent="0.35">
      <c r="B111" s="23">
        <f t="shared" ref="B111:H111" si="21">SUM(B109:B110)</f>
        <v>189662.98</v>
      </c>
      <c r="C111" s="23">
        <f t="shared" si="21"/>
        <v>225190.98</v>
      </c>
      <c r="D111" s="23">
        <f t="shared" si="21"/>
        <v>252374</v>
      </c>
      <c r="E111" s="23">
        <f t="shared" si="21"/>
        <v>0</v>
      </c>
      <c r="F111" s="23">
        <f t="shared" si="21"/>
        <v>0</v>
      </c>
      <c r="G111" s="23">
        <f t="shared" si="21"/>
        <v>0</v>
      </c>
      <c r="H111" s="23">
        <f t="shared" si="21"/>
        <v>0</v>
      </c>
    </row>
    <row r="113" spans="1:8" ht="16" thickBot="1" x14ac:dyDescent="0.4">
      <c r="A113" s="17" t="s">
        <v>613</v>
      </c>
      <c r="B113" s="25">
        <f>SUM(B101+B106+B111)</f>
        <v>7779316.3500000006</v>
      </c>
      <c r="C113" s="25">
        <f t="shared" ref="C113:H113" si="22">SUM(C101+C106+C111)</f>
        <v>8455632.5800000019</v>
      </c>
      <c r="D113" s="25">
        <f t="shared" si="22"/>
        <v>9256501</v>
      </c>
      <c r="E113" s="25">
        <f t="shared" si="22"/>
        <v>0</v>
      </c>
      <c r="F113" s="25">
        <f t="shared" si="22"/>
        <v>0</v>
      </c>
      <c r="G113" s="25">
        <f t="shared" si="22"/>
        <v>0</v>
      </c>
      <c r="H113" s="25">
        <f t="shared" si="22"/>
        <v>0</v>
      </c>
    </row>
    <row r="114" spans="1:8" ht="16" thickTop="1" x14ac:dyDescent="0.35"/>
    <row r="123" spans="1:8" ht="16" thickBot="1" x14ac:dyDescent="0.4"/>
    <row r="124" spans="1:8" ht="55" customHeight="1" thickTop="1" thickBot="1" x14ac:dyDescent="0.4">
      <c r="A124" s="12" t="s">
        <v>614</v>
      </c>
      <c r="B124" s="13" t="s">
        <v>9</v>
      </c>
      <c r="C124" s="13" t="s">
        <v>10</v>
      </c>
      <c r="D124" s="13" t="s">
        <v>0</v>
      </c>
      <c r="E124" s="13" t="s">
        <v>1</v>
      </c>
      <c r="F124" s="13" t="s">
        <v>2</v>
      </c>
      <c r="G124" s="13" t="s">
        <v>8</v>
      </c>
      <c r="H124" s="31" t="s">
        <v>3</v>
      </c>
    </row>
    <row r="125" spans="1:8" ht="27" customHeight="1" thickTop="1" x14ac:dyDescent="0.35"/>
    <row r="126" spans="1:8" x14ac:dyDescent="0.35">
      <c r="A126" s="35" t="s">
        <v>615</v>
      </c>
    </row>
    <row r="127" spans="1:8" x14ac:dyDescent="0.35">
      <c r="A127" s="68" t="s">
        <v>5</v>
      </c>
      <c r="B127" s="23">
        <f>DPW!B11</f>
        <v>634024.37</v>
      </c>
      <c r="C127" s="23">
        <f>DPW!C11</f>
        <v>645210.43999999994</v>
      </c>
      <c r="D127" s="23">
        <f>DPW!D11</f>
        <v>679290</v>
      </c>
      <c r="E127" s="23">
        <f>DPW!E11</f>
        <v>0</v>
      </c>
      <c r="F127" s="23">
        <f>DPW!F11</f>
        <v>0</v>
      </c>
      <c r="G127" s="23">
        <f>DPW!G11</f>
        <v>0</v>
      </c>
      <c r="H127" s="23">
        <f>DPW!H11</f>
        <v>0</v>
      </c>
    </row>
    <row r="128" spans="1:8" ht="16" thickBot="1" x14ac:dyDescent="0.4">
      <c r="A128" s="68" t="s">
        <v>6</v>
      </c>
      <c r="B128" s="74">
        <f>DPW!B26</f>
        <v>297560.65000000002</v>
      </c>
      <c r="C128" s="74">
        <f>DPW!C26</f>
        <v>274020.8</v>
      </c>
      <c r="D128" s="74">
        <f>DPW!D26</f>
        <v>353750</v>
      </c>
      <c r="E128" s="74">
        <f>DPW!E26</f>
        <v>0</v>
      </c>
      <c r="F128" s="74">
        <f>DPW!F26</f>
        <v>0</v>
      </c>
      <c r="G128" s="74">
        <f>DPW!G26</f>
        <v>0</v>
      </c>
      <c r="H128" s="74">
        <f>DPW!H26</f>
        <v>0</v>
      </c>
    </row>
    <row r="129" spans="1:8" x14ac:dyDescent="0.35">
      <c r="B129" s="23">
        <f t="shared" ref="B129:H129" si="23">SUM(B127:B128)</f>
        <v>931585.02</v>
      </c>
      <c r="C129" s="23">
        <f t="shared" si="23"/>
        <v>919231.24</v>
      </c>
      <c r="D129" s="23">
        <f t="shared" si="23"/>
        <v>1033040</v>
      </c>
      <c r="E129" s="23">
        <f t="shared" si="23"/>
        <v>0</v>
      </c>
      <c r="F129" s="23">
        <f t="shared" si="23"/>
        <v>0</v>
      </c>
      <c r="G129" s="23">
        <f t="shared" si="23"/>
        <v>0</v>
      </c>
      <c r="H129" s="23">
        <f t="shared" si="23"/>
        <v>0</v>
      </c>
    </row>
    <row r="131" spans="1:8" x14ac:dyDescent="0.35">
      <c r="A131" s="35" t="s">
        <v>616</v>
      </c>
    </row>
    <row r="132" spans="1:8" x14ac:dyDescent="0.35">
      <c r="A132" s="68" t="s">
        <v>5</v>
      </c>
      <c r="B132" s="23">
        <f>DPW!B34</f>
        <v>574102.82999999996</v>
      </c>
      <c r="C132" s="23">
        <f>DPW!C34</f>
        <v>616727.95000000007</v>
      </c>
      <c r="D132" s="23">
        <f>DPW!D34</f>
        <v>612524</v>
      </c>
      <c r="E132" s="23">
        <f>DPW!E34</f>
        <v>0</v>
      </c>
      <c r="F132" s="23">
        <f>DPW!F34</f>
        <v>0</v>
      </c>
      <c r="G132" s="23">
        <f>DPW!G34</f>
        <v>0</v>
      </c>
      <c r="H132" s="23">
        <f>DPW!H34</f>
        <v>0</v>
      </c>
    </row>
    <row r="133" spans="1:8" ht="16" thickBot="1" x14ac:dyDescent="0.4">
      <c r="A133" s="68" t="s">
        <v>6</v>
      </c>
      <c r="B133" s="74">
        <f>DPW!B44</f>
        <v>45336.639999999999</v>
      </c>
      <c r="C133" s="74">
        <f>DPW!C44</f>
        <v>54206.82</v>
      </c>
      <c r="D133" s="74">
        <f>DPW!D44</f>
        <v>74750</v>
      </c>
      <c r="E133" s="74">
        <f>DPW!E44</f>
        <v>0</v>
      </c>
      <c r="F133" s="74">
        <f>DPW!F44</f>
        <v>0</v>
      </c>
      <c r="G133" s="74">
        <f>DPW!G44</f>
        <v>0</v>
      </c>
      <c r="H133" s="74">
        <f>DPW!H44</f>
        <v>0</v>
      </c>
    </row>
    <row r="134" spans="1:8" x14ac:dyDescent="0.35">
      <c r="B134" s="23">
        <f t="shared" ref="B134:H134" si="24">SUM(B132:B133)</f>
        <v>619439.47</v>
      </c>
      <c r="C134" s="23">
        <f t="shared" si="24"/>
        <v>670934.77</v>
      </c>
      <c r="D134" s="23">
        <f t="shared" si="24"/>
        <v>687274</v>
      </c>
      <c r="E134" s="23">
        <f t="shared" si="24"/>
        <v>0</v>
      </c>
      <c r="F134" s="23">
        <f t="shared" si="24"/>
        <v>0</v>
      </c>
      <c r="G134" s="23">
        <f t="shared" si="24"/>
        <v>0</v>
      </c>
      <c r="H134" s="23">
        <f t="shared" si="24"/>
        <v>0</v>
      </c>
    </row>
    <row r="136" spans="1:8" x14ac:dyDescent="0.35">
      <c r="A136" s="35" t="s">
        <v>617</v>
      </c>
    </row>
    <row r="137" spans="1:8" x14ac:dyDescent="0.35">
      <c r="A137" s="68" t="s">
        <v>5</v>
      </c>
      <c r="B137" s="23">
        <f>DPW!B63</f>
        <v>554646.68000000005</v>
      </c>
      <c r="C137" s="23">
        <f>DPW!C63</f>
        <v>457749.70999999996</v>
      </c>
      <c r="D137" s="23">
        <f>DPW!D63</f>
        <v>638245</v>
      </c>
      <c r="E137" s="23">
        <f>DPW!E63</f>
        <v>0</v>
      </c>
      <c r="F137" s="23">
        <f>DPW!F63</f>
        <v>0</v>
      </c>
      <c r="G137" s="23">
        <f>DPW!G63</f>
        <v>0</v>
      </c>
      <c r="H137" s="23">
        <f>DPW!H63</f>
        <v>0</v>
      </c>
    </row>
    <row r="138" spans="1:8" ht="16" thickBot="1" x14ac:dyDescent="0.4">
      <c r="A138" s="68" t="s">
        <v>6</v>
      </c>
      <c r="B138" s="74">
        <f>DPW!B81</f>
        <v>356414.82</v>
      </c>
      <c r="C138" s="74">
        <f>DPW!C81</f>
        <v>319354.04000000004</v>
      </c>
      <c r="D138" s="74">
        <f>DPW!D81</f>
        <v>388500</v>
      </c>
      <c r="E138" s="74">
        <f>DPW!E81</f>
        <v>0</v>
      </c>
      <c r="F138" s="74">
        <f>DPW!F81</f>
        <v>0</v>
      </c>
      <c r="G138" s="74">
        <f>DPW!G81</f>
        <v>0</v>
      </c>
      <c r="H138" s="74">
        <f>DPW!H81</f>
        <v>0</v>
      </c>
    </row>
    <row r="139" spans="1:8" x14ac:dyDescent="0.35">
      <c r="B139" s="23">
        <f t="shared" ref="B139:H139" si="25">SUM(B137:B138)</f>
        <v>911061.5</v>
      </c>
      <c r="C139" s="23">
        <f t="shared" si="25"/>
        <v>777103.75</v>
      </c>
      <c r="D139" s="23">
        <f t="shared" si="25"/>
        <v>1026745</v>
      </c>
      <c r="E139" s="23">
        <f t="shared" si="25"/>
        <v>0</v>
      </c>
      <c r="F139" s="23">
        <f t="shared" si="25"/>
        <v>0</v>
      </c>
      <c r="G139" s="23">
        <f t="shared" si="25"/>
        <v>0</v>
      </c>
      <c r="H139" s="23">
        <f t="shared" si="25"/>
        <v>0</v>
      </c>
    </row>
    <row r="141" spans="1:8" x14ac:dyDescent="0.35">
      <c r="A141" s="35" t="s">
        <v>618</v>
      </c>
    </row>
    <row r="142" spans="1:8" x14ac:dyDescent="0.35">
      <c r="A142" s="68" t="s">
        <v>5</v>
      </c>
      <c r="B142" s="23">
        <f>DPW!B92</f>
        <v>206067.43</v>
      </c>
      <c r="C142" s="23">
        <f>DPW!C92</f>
        <v>243057.31</v>
      </c>
      <c r="D142" s="23">
        <f>DPW!D92</f>
        <v>249045</v>
      </c>
      <c r="E142" s="23">
        <f>DPW!E92</f>
        <v>0</v>
      </c>
      <c r="F142" s="23">
        <f>DPW!F92</f>
        <v>0</v>
      </c>
      <c r="G142" s="23">
        <f>DPW!G92</f>
        <v>0</v>
      </c>
      <c r="H142" s="23">
        <f>DPW!H92</f>
        <v>0</v>
      </c>
    </row>
    <row r="143" spans="1:8" ht="16" thickBot="1" x14ac:dyDescent="0.4">
      <c r="A143" s="68" t="s">
        <v>6</v>
      </c>
      <c r="B143" s="74">
        <f>DPW!B100</f>
        <v>177366.71</v>
      </c>
      <c r="C143" s="74">
        <f>DPW!C100</f>
        <v>180064.25999999998</v>
      </c>
      <c r="D143" s="74">
        <f>DPW!D100</f>
        <v>168000</v>
      </c>
      <c r="E143" s="74">
        <f>DPW!E100</f>
        <v>0</v>
      </c>
      <c r="F143" s="74">
        <f>DPW!F100</f>
        <v>0</v>
      </c>
      <c r="G143" s="74">
        <f>DPW!G100</f>
        <v>0</v>
      </c>
      <c r="H143" s="74">
        <f>DPW!H100</f>
        <v>0</v>
      </c>
    </row>
    <row r="144" spans="1:8" x14ac:dyDescent="0.35">
      <c r="B144" s="23">
        <f t="shared" ref="B144:H144" si="26">SUM(B142:B143)</f>
        <v>383434.14</v>
      </c>
      <c r="C144" s="23">
        <f t="shared" si="26"/>
        <v>423121.56999999995</v>
      </c>
      <c r="D144" s="23">
        <f t="shared" si="26"/>
        <v>417045</v>
      </c>
      <c r="E144" s="23">
        <f t="shared" si="26"/>
        <v>0</v>
      </c>
      <c r="F144" s="23">
        <f t="shared" si="26"/>
        <v>0</v>
      </c>
      <c r="G144" s="23">
        <f t="shared" si="26"/>
        <v>0</v>
      </c>
      <c r="H144" s="23">
        <f t="shared" si="26"/>
        <v>0</v>
      </c>
    </row>
    <row r="146" spans="1:8" x14ac:dyDescent="0.35">
      <c r="A146" s="35" t="s">
        <v>619</v>
      </c>
    </row>
    <row r="147" spans="1:8" x14ac:dyDescent="0.35">
      <c r="A147" s="68" t="s">
        <v>5</v>
      </c>
      <c r="B147" s="23">
        <f>DPW!B121</f>
        <v>179736.27</v>
      </c>
      <c r="C147" s="23">
        <f>DPW!C121</f>
        <v>81852.72</v>
      </c>
      <c r="D147" s="23">
        <f>DPW!D121</f>
        <v>138763</v>
      </c>
      <c r="E147" s="23">
        <f>DPW!E121</f>
        <v>0</v>
      </c>
      <c r="F147" s="23">
        <f>DPW!F121</f>
        <v>0</v>
      </c>
      <c r="G147" s="23">
        <f>DPW!G121</f>
        <v>0</v>
      </c>
      <c r="H147" s="23">
        <f>DPW!H121</f>
        <v>0</v>
      </c>
    </row>
    <row r="148" spans="1:8" ht="16" thickBot="1" x14ac:dyDescent="0.4">
      <c r="A148" s="68" t="s">
        <v>6</v>
      </c>
      <c r="B148" s="74">
        <f>DPW!B131</f>
        <v>511113.19000000006</v>
      </c>
      <c r="C148" s="74">
        <f>DPW!C131</f>
        <v>360395.3</v>
      </c>
      <c r="D148" s="74">
        <f>DPW!D131</f>
        <v>212700</v>
      </c>
      <c r="E148" s="74">
        <f>DPW!E131</f>
        <v>0</v>
      </c>
      <c r="F148" s="74">
        <f>DPW!F131</f>
        <v>0</v>
      </c>
      <c r="G148" s="74">
        <f>DPW!G131</f>
        <v>0</v>
      </c>
      <c r="H148" s="74">
        <f>DPW!H131</f>
        <v>0</v>
      </c>
    </row>
    <row r="149" spans="1:8" x14ac:dyDescent="0.35">
      <c r="B149" s="23">
        <f t="shared" ref="B149:H149" si="27">SUM(B147:B148)</f>
        <v>690849.46000000008</v>
      </c>
      <c r="C149" s="23">
        <f t="shared" si="27"/>
        <v>442248.02</v>
      </c>
      <c r="D149" s="23">
        <f t="shared" si="27"/>
        <v>351463</v>
      </c>
      <c r="E149" s="23">
        <f t="shared" si="27"/>
        <v>0</v>
      </c>
      <c r="F149" s="23">
        <f t="shared" si="27"/>
        <v>0</v>
      </c>
      <c r="G149" s="23">
        <f t="shared" si="27"/>
        <v>0</v>
      </c>
      <c r="H149" s="23">
        <f t="shared" si="27"/>
        <v>0</v>
      </c>
    </row>
    <row r="153" spans="1:8" x14ac:dyDescent="0.35">
      <c r="A153" s="35" t="s">
        <v>815</v>
      </c>
      <c r="B153" s="104" t="s">
        <v>817</v>
      </c>
      <c r="C153" s="104"/>
    </row>
    <row r="154" spans="1:8" x14ac:dyDescent="0.35">
      <c r="A154" s="68" t="s">
        <v>5</v>
      </c>
      <c r="B154" s="137">
        <f>'1246- Facilities'!B6</f>
        <v>0</v>
      </c>
      <c r="C154" s="137">
        <f>'1246- Facilities'!C6</f>
        <v>0</v>
      </c>
      <c r="D154" s="23">
        <f>'1246- Facilities'!D6</f>
        <v>178500</v>
      </c>
      <c r="E154" s="23">
        <f>'1246- Facilities'!E6</f>
        <v>0</v>
      </c>
      <c r="F154" s="23">
        <f>'1246- Facilities'!F6</f>
        <v>0</v>
      </c>
      <c r="G154" s="23">
        <f>'1246- Facilities'!G6</f>
        <v>0</v>
      </c>
      <c r="H154" s="23">
        <f>'1246- Facilities'!H6</f>
        <v>0</v>
      </c>
    </row>
    <row r="155" spans="1:8" ht="16" thickBot="1" x14ac:dyDescent="0.4">
      <c r="A155" s="68" t="s">
        <v>6</v>
      </c>
      <c r="B155" s="138">
        <f>'1246- Facilities'!B17</f>
        <v>0</v>
      </c>
      <c r="C155" s="138">
        <f>'1246- Facilities'!C17</f>
        <v>0</v>
      </c>
      <c r="D155" s="74">
        <f>'1246- Facilities'!D17</f>
        <v>196150</v>
      </c>
      <c r="E155" s="74">
        <f>'1246- Facilities'!E17</f>
        <v>0</v>
      </c>
      <c r="F155" s="74">
        <f>'1246- Facilities'!F17</f>
        <v>0</v>
      </c>
      <c r="G155" s="74">
        <f>'1246- Facilities'!G17</f>
        <v>0</v>
      </c>
      <c r="H155" s="74">
        <f>'1246- Facilities'!H17</f>
        <v>0</v>
      </c>
    </row>
    <row r="156" spans="1:8" x14ac:dyDescent="0.35">
      <c r="B156" s="137">
        <f t="shared" ref="B156:H156" si="28">SUM(B154:B155)</f>
        <v>0</v>
      </c>
      <c r="C156" s="137">
        <f t="shared" si="28"/>
        <v>0</v>
      </c>
      <c r="D156" s="23">
        <f t="shared" si="28"/>
        <v>374650</v>
      </c>
      <c r="E156" s="23">
        <f t="shared" si="28"/>
        <v>0</v>
      </c>
      <c r="F156" s="23">
        <f t="shared" si="28"/>
        <v>0</v>
      </c>
      <c r="G156" s="23">
        <f t="shared" si="28"/>
        <v>0</v>
      </c>
      <c r="H156" s="23">
        <f t="shared" si="28"/>
        <v>0</v>
      </c>
    </row>
    <row r="159" spans="1:8" ht="16" thickBot="1" x14ac:dyDescent="0.4">
      <c r="A159" s="17" t="s">
        <v>620</v>
      </c>
      <c r="B159" s="25">
        <f>SUM(B129+B134+B139+B144+B149)</f>
        <v>3536369.5900000003</v>
      </c>
      <c r="C159" s="25">
        <f>SUM(C129+C134+C139+C144+C149)</f>
        <v>3232639.3499999996</v>
      </c>
      <c r="D159" s="25">
        <f>SUM(D129+D134+D139+D144+D149+D156)</f>
        <v>3890217</v>
      </c>
      <c r="E159" s="25">
        <f t="shared" ref="E159:H159" si="29">SUM(E129+E134+E139+E144+E149+E156)</f>
        <v>0</v>
      </c>
      <c r="F159" s="25">
        <f t="shared" si="29"/>
        <v>0</v>
      </c>
      <c r="G159" s="25">
        <f t="shared" si="29"/>
        <v>0</v>
      </c>
      <c r="H159" s="25">
        <f t="shared" si="29"/>
        <v>0</v>
      </c>
    </row>
    <row r="160" spans="1:8" ht="16" thickTop="1" x14ac:dyDescent="0.35">
      <c r="A160" s="17"/>
      <c r="B160" s="29"/>
      <c r="C160" s="29"/>
      <c r="D160" s="29"/>
      <c r="E160" s="29"/>
      <c r="F160" s="29"/>
      <c r="G160" s="29"/>
      <c r="H160" s="29"/>
    </row>
    <row r="161" spans="1:8" ht="16" thickBot="1" x14ac:dyDescent="0.4">
      <c r="A161" s="17"/>
      <c r="B161" s="29"/>
      <c r="C161" s="29"/>
      <c r="D161" s="29"/>
      <c r="E161" s="29"/>
      <c r="F161" s="29"/>
      <c r="G161" s="29"/>
      <c r="H161" s="29"/>
    </row>
    <row r="162" spans="1:8" ht="41" customHeight="1" thickTop="1" thickBot="1" x14ac:dyDescent="0.4">
      <c r="A162" s="12" t="s">
        <v>762</v>
      </c>
      <c r="B162" s="13" t="s">
        <v>9</v>
      </c>
      <c r="C162" s="13" t="s">
        <v>10</v>
      </c>
      <c r="D162" s="13" t="s">
        <v>0</v>
      </c>
      <c r="E162" s="13" t="s">
        <v>1</v>
      </c>
      <c r="F162" s="13" t="s">
        <v>2</v>
      </c>
      <c r="G162" s="13" t="s">
        <v>8</v>
      </c>
      <c r="H162" s="31" t="s">
        <v>3</v>
      </c>
    </row>
    <row r="163" spans="1:8" ht="16" thickTop="1" x14ac:dyDescent="0.35">
      <c r="A163" s="17"/>
      <c r="B163" s="105" t="s">
        <v>783</v>
      </c>
      <c r="C163" s="105"/>
      <c r="D163" s="29"/>
      <c r="E163" s="29"/>
      <c r="F163" s="29"/>
      <c r="G163" s="29"/>
      <c r="H163" s="29"/>
    </row>
    <row r="164" spans="1:8" x14ac:dyDescent="0.35">
      <c r="A164" s="35" t="s">
        <v>671</v>
      </c>
    </row>
    <row r="165" spans="1:8" x14ac:dyDescent="0.35">
      <c r="A165" s="68" t="s">
        <v>5</v>
      </c>
      <c r="B165" s="95">
        <f>'4500- Water Ent'!B6</f>
        <v>0</v>
      </c>
      <c r="C165" s="95">
        <f>'4500- Water Ent'!C6</f>
        <v>0</v>
      </c>
      <c r="D165" s="23">
        <f>'4500- Water Ent'!D6</f>
        <v>912818</v>
      </c>
      <c r="E165" s="23">
        <f>'4500- Water Ent'!E6</f>
        <v>0</v>
      </c>
      <c r="F165" s="23">
        <f>'4500- Water Ent'!F6</f>
        <v>0</v>
      </c>
      <c r="G165" s="23">
        <f>'4500- Water Ent'!G6</f>
        <v>0</v>
      </c>
      <c r="H165" s="23">
        <f>'4500- Water Ent'!H6</f>
        <v>0</v>
      </c>
    </row>
    <row r="166" spans="1:8" ht="16" thickBot="1" x14ac:dyDescent="0.4">
      <c r="A166" s="68" t="s">
        <v>6</v>
      </c>
      <c r="B166" s="97">
        <f>'4500- Water Ent'!B69</f>
        <v>0</v>
      </c>
      <c r="C166" s="97">
        <f>'4500- Water Ent'!C69</f>
        <v>0</v>
      </c>
      <c r="D166" s="74">
        <f>'4500- Water Ent'!D69</f>
        <v>4067721</v>
      </c>
      <c r="E166" s="74">
        <f>'4500- Water Ent'!E69</f>
        <v>0</v>
      </c>
      <c r="F166" s="74">
        <f>'4500- Water Ent'!F69</f>
        <v>0</v>
      </c>
      <c r="G166" s="74">
        <f>'4500- Water Ent'!G69</f>
        <v>0</v>
      </c>
      <c r="H166" s="74">
        <f>'4500- Water Ent'!H69</f>
        <v>0</v>
      </c>
    </row>
    <row r="167" spans="1:8" x14ac:dyDescent="0.35">
      <c r="B167" s="95">
        <f t="shared" ref="B167:H167" si="30">SUM(B165:B166)</f>
        <v>0</v>
      </c>
      <c r="C167" s="95">
        <f t="shared" si="30"/>
        <v>0</v>
      </c>
      <c r="D167" s="23">
        <f t="shared" si="30"/>
        <v>4980539</v>
      </c>
      <c r="E167" s="23">
        <f t="shared" si="30"/>
        <v>0</v>
      </c>
      <c r="F167" s="23">
        <f t="shared" si="30"/>
        <v>0</v>
      </c>
      <c r="G167" s="23">
        <f t="shared" si="30"/>
        <v>0</v>
      </c>
      <c r="H167" s="23">
        <f t="shared" si="30"/>
        <v>0</v>
      </c>
    </row>
    <row r="168" spans="1:8" x14ac:dyDescent="0.35">
      <c r="B168" s="95"/>
      <c r="C168" s="95"/>
    </row>
    <row r="169" spans="1:8" x14ac:dyDescent="0.35">
      <c r="A169" s="35" t="s">
        <v>763</v>
      </c>
      <c r="B169" s="95"/>
      <c r="C169" s="95"/>
    </row>
    <row r="170" spans="1:8" x14ac:dyDescent="0.35">
      <c r="A170" s="68" t="s">
        <v>5</v>
      </c>
      <c r="B170" s="95">
        <f>'4400- Sewer Ent'!B6</f>
        <v>0</v>
      </c>
      <c r="C170" s="95">
        <f>'4400- Sewer Ent'!C6</f>
        <v>0</v>
      </c>
      <c r="D170" s="23">
        <f>'4400- Sewer Ent'!D6</f>
        <v>768369</v>
      </c>
      <c r="E170" s="23">
        <f>'4400- Sewer Ent'!E6</f>
        <v>0</v>
      </c>
      <c r="F170" s="23">
        <f>'4400- Sewer Ent'!F6</f>
        <v>0</v>
      </c>
      <c r="G170" s="23">
        <f>'4400- Sewer Ent'!G6</f>
        <v>0</v>
      </c>
      <c r="H170" s="23">
        <f>'4400- Sewer Ent'!H6</f>
        <v>0</v>
      </c>
    </row>
    <row r="171" spans="1:8" ht="16" thickBot="1" x14ac:dyDescent="0.4">
      <c r="A171" s="68" t="s">
        <v>6</v>
      </c>
      <c r="B171" s="97">
        <f>'4400- Sewer Ent'!B46</f>
        <v>0</v>
      </c>
      <c r="C171" s="97">
        <f>'4400- Sewer Ent'!C46</f>
        <v>0</v>
      </c>
      <c r="D171" s="74">
        <f>'4400- Sewer Ent'!D46</f>
        <v>4071468</v>
      </c>
      <c r="E171" s="74">
        <f>'4400- Sewer Ent'!E46</f>
        <v>0</v>
      </c>
      <c r="F171" s="74">
        <f>'4400- Sewer Ent'!F46</f>
        <v>0</v>
      </c>
      <c r="G171" s="74">
        <f>'4400- Sewer Ent'!G46</f>
        <v>0</v>
      </c>
      <c r="H171" s="74">
        <f>'4400- Sewer Ent'!H46</f>
        <v>0</v>
      </c>
    </row>
    <row r="172" spans="1:8" x14ac:dyDescent="0.35">
      <c r="B172" s="95">
        <f t="shared" ref="B172:H172" si="31">SUM(B170:B171)</f>
        <v>0</v>
      </c>
      <c r="C172" s="95">
        <f t="shared" si="31"/>
        <v>0</v>
      </c>
      <c r="D172" s="23">
        <f t="shared" si="31"/>
        <v>4839837</v>
      </c>
      <c r="E172" s="23">
        <f t="shared" si="31"/>
        <v>0</v>
      </c>
      <c r="F172" s="23">
        <f t="shared" si="31"/>
        <v>0</v>
      </c>
      <c r="G172" s="23">
        <f t="shared" si="31"/>
        <v>0</v>
      </c>
      <c r="H172" s="23">
        <f t="shared" si="31"/>
        <v>0</v>
      </c>
    </row>
    <row r="173" spans="1:8" x14ac:dyDescent="0.35">
      <c r="B173" s="95"/>
      <c r="C173" s="95"/>
    </row>
    <row r="174" spans="1:8" x14ac:dyDescent="0.35">
      <c r="A174" s="35" t="s">
        <v>764</v>
      </c>
      <c r="B174" s="95"/>
      <c r="C174" s="95"/>
    </row>
    <row r="175" spans="1:8" x14ac:dyDescent="0.35">
      <c r="A175" s="68" t="s">
        <v>5</v>
      </c>
      <c r="B175" s="95">
        <f>'4550- Storm Water Ent'!B6</f>
        <v>0</v>
      </c>
      <c r="C175" s="95">
        <f>'4550- Storm Water Ent'!C6</f>
        <v>0</v>
      </c>
      <c r="D175" s="23">
        <f>'4550- Storm Water Ent'!D6</f>
        <v>108788</v>
      </c>
      <c r="E175" s="23">
        <f>'4550- Storm Water Ent'!E6</f>
        <v>0</v>
      </c>
      <c r="F175" s="23">
        <f>'4550- Storm Water Ent'!F6</f>
        <v>0</v>
      </c>
      <c r="G175" s="23">
        <f>'4550- Storm Water Ent'!G6</f>
        <v>0</v>
      </c>
      <c r="H175" s="23">
        <f>'4550- Storm Water Ent'!H6</f>
        <v>0</v>
      </c>
    </row>
    <row r="176" spans="1:8" ht="16" thickBot="1" x14ac:dyDescent="0.4">
      <c r="A176" s="68" t="s">
        <v>6</v>
      </c>
      <c r="B176" s="97">
        <f>'4550- Storm Water Ent'!B21</f>
        <v>0</v>
      </c>
      <c r="C176" s="97">
        <f>'4550- Storm Water Ent'!C21</f>
        <v>0</v>
      </c>
      <c r="D176" s="74">
        <f>'4550- Storm Water Ent'!D21</f>
        <v>998209</v>
      </c>
      <c r="E176" s="74">
        <f>'4550- Storm Water Ent'!E21</f>
        <v>0</v>
      </c>
      <c r="F176" s="74">
        <f>'4550- Storm Water Ent'!F21</f>
        <v>0</v>
      </c>
      <c r="G176" s="74">
        <f>'4550- Storm Water Ent'!G21</f>
        <v>0</v>
      </c>
      <c r="H176" s="74">
        <f>'4550- Storm Water Ent'!H21</f>
        <v>0</v>
      </c>
    </row>
    <row r="177" spans="1:8" x14ac:dyDescent="0.35">
      <c r="B177" s="95">
        <f t="shared" ref="B177:H177" si="32">SUM(B175:B176)</f>
        <v>0</v>
      </c>
      <c r="C177" s="95">
        <f t="shared" si="32"/>
        <v>0</v>
      </c>
      <c r="D177" s="23">
        <f t="shared" si="32"/>
        <v>1106997</v>
      </c>
      <c r="E177" s="23">
        <f t="shared" si="32"/>
        <v>0</v>
      </c>
      <c r="F177" s="23">
        <f t="shared" si="32"/>
        <v>0</v>
      </c>
      <c r="G177" s="23">
        <f t="shared" si="32"/>
        <v>0</v>
      </c>
      <c r="H177" s="23">
        <f t="shared" si="32"/>
        <v>0</v>
      </c>
    </row>
    <row r="178" spans="1:8" x14ac:dyDescent="0.35">
      <c r="B178" s="95"/>
      <c r="C178" s="95"/>
    </row>
    <row r="179" spans="1:8" ht="16" thickBot="1" x14ac:dyDescent="0.4">
      <c r="A179" s="17" t="s">
        <v>765</v>
      </c>
      <c r="B179" s="96">
        <f>SUM(B167+B172+B177)</f>
        <v>0</v>
      </c>
      <c r="C179" s="96">
        <f t="shared" ref="C179:H179" si="33">SUM(C167+C172+C177)</f>
        <v>0</v>
      </c>
      <c r="D179" s="25">
        <f t="shared" si="33"/>
        <v>10927373</v>
      </c>
      <c r="E179" s="25">
        <f t="shared" si="33"/>
        <v>0</v>
      </c>
      <c r="F179" s="25">
        <f t="shared" si="33"/>
        <v>0</v>
      </c>
      <c r="G179" s="25">
        <f t="shared" si="33"/>
        <v>0</v>
      </c>
      <c r="H179" s="25">
        <f t="shared" si="33"/>
        <v>0</v>
      </c>
    </row>
    <row r="180" spans="1:8" ht="16" thickTop="1" x14ac:dyDescent="0.35">
      <c r="A180" s="17"/>
      <c r="B180" s="29"/>
      <c r="C180" s="29"/>
      <c r="D180" s="29"/>
      <c r="E180" s="29"/>
      <c r="F180" s="29"/>
      <c r="G180" s="29"/>
      <c r="H180" s="29"/>
    </row>
    <row r="181" spans="1:8" x14ac:dyDescent="0.35">
      <c r="A181" s="17"/>
      <c r="B181" s="29"/>
      <c r="C181" s="29"/>
      <c r="D181" s="29"/>
      <c r="E181" s="29"/>
      <c r="F181" s="29"/>
      <c r="G181" s="29"/>
      <c r="H181" s="29"/>
    </row>
    <row r="182" spans="1:8" x14ac:dyDescent="0.35">
      <c r="A182" s="17"/>
      <c r="B182" s="29"/>
      <c r="C182" s="29"/>
      <c r="D182" s="29"/>
      <c r="E182" s="29"/>
      <c r="F182" s="29"/>
      <c r="G182" s="29"/>
      <c r="H182" s="29"/>
    </row>
    <row r="183" spans="1:8" x14ac:dyDescent="0.35">
      <c r="A183" s="17"/>
      <c r="B183" s="29"/>
      <c r="C183" s="29"/>
      <c r="D183" s="29"/>
      <c r="E183" s="29"/>
      <c r="F183" s="29"/>
      <c r="G183" s="29"/>
      <c r="H183" s="29"/>
    </row>
    <row r="184" spans="1:8" ht="16" thickBot="1" x14ac:dyDescent="0.4">
      <c r="A184" s="17"/>
      <c r="B184" s="29"/>
      <c r="C184" s="29"/>
      <c r="D184" s="29"/>
      <c r="E184" s="29"/>
      <c r="F184" s="29"/>
      <c r="G184" s="29"/>
      <c r="H184" s="29"/>
    </row>
    <row r="185" spans="1:8" ht="55" customHeight="1" thickTop="1" thickBot="1" x14ac:dyDescent="0.4">
      <c r="A185" s="12" t="s">
        <v>621</v>
      </c>
      <c r="B185" s="13" t="s">
        <v>9</v>
      </c>
      <c r="C185" s="13" t="s">
        <v>10</v>
      </c>
      <c r="D185" s="13" t="s">
        <v>0</v>
      </c>
      <c r="E185" s="13" t="s">
        <v>1</v>
      </c>
      <c r="F185" s="13" t="s">
        <v>2</v>
      </c>
      <c r="G185" s="13" t="s">
        <v>8</v>
      </c>
      <c r="H185" s="31" t="s">
        <v>3</v>
      </c>
    </row>
    <row r="186" spans="1:8" ht="27" customHeight="1" thickTop="1" x14ac:dyDescent="0.35"/>
    <row r="187" spans="1:8" x14ac:dyDescent="0.35">
      <c r="A187" s="35" t="s">
        <v>622</v>
      </c>
    </row>
    <row r="188" spans="1:8" x14ac:dyDescent="0.35">
      <c r="A188" s="68" t="s">
        <v>5</v>
      </c>
      <c r="B188" s="23">
        <f>'5100- BOH'!B9</f>
        <v>183161.7</v>
      </c>
      <c r="C188" s="23">
        <f>'5100- BOH'!C9</f>
        <v>142612.5</v>
      </c>
      <c r="D188" s="23">
        <f>'5100- BOH'!D9</f>
        <v>189901</v>
      </c>
      <c r="E188" s="23">
        <f>'5100- BOH'!E9</f>
        <v>0</v>
      </c>
      <c r="F188" s="23">
        <f>'5100- BOH'!F9</f>
        <v>0</v>
      </c>
      <c r="G188" s="23">
        <f>'5100- BOH'!G9</f>
        <v>0</v>
      </c>
      <c r="H188" s="23">
        <f>'5100- BOH'!H9</f>
        <v>0</v>
      </c>
    </row>
    <row r="189" spans="1:8" ht="16" thickBot="1" x14ac:dyDescent="0.4">
      <c r="A189" s="68" t="s">
        <v>6</v>
      </c>
      <c r="B189" s="76">
        <f>'5100- BOH'!B20</f>
        <v>24090.739999999998</v>
      </c>
      <c r="C189" s="76">
        <f>'5100- BOH'!C20</f>
        <v>23827.72</v>
      </c>
      <c r="D189" s="76">
        <f>'5100- BOH'!D20</f>
        <v>21270</v>
      </c>
      <c r="E189" s="76">
        <f>'5100- BOH'!E20</f>
        <v>0</v>
      </c>
      <c r="F189" s="76">
        <f>'5100- BOH'!F20</f>
        <v>0</v>
      </c>
      <c r="G189" s="76">
        <f>'5100- BOH'!G20</f>
        <v>0</v>
      </c>
      <c r="H189" s="76">
        <f>'5100- BOH'!H20</f>
        <v>0</v>
      </c>
    </row>
    <row r="190" spans="1:8" x14ac:dyDescent="0.35">
      <c r="B190" s="29">
        <f t="shared" ref="B190:H190" si="34">SUM(B188:B189)</f>
        <v>207252.44</v>
      </c>
      <c r="C190" s="29">
        <f t="shared" si="34"/>
        <v>166440.22</v>
      </c>
      <c r="D190" s="29">
        <f t="shared" si="34"/>
        <v>211171</v>
      </c>
      <c r="E190" s="29">
        <f t="shared" si="34"/>
        <v>0</v>
      </c>
      <c r="F190" s="29">
        <f t="shared" si="34"/>
        <v>0</v>
      </c>
      <c r="G190" s="29">
        <f t="shared" si="34"/>
        <v>0</v>
      </c>
      <c r="H190" s="29">
        <f t="shared" si="34"/>
        <v>0</v>
      </c>
    </row>
    <row r="192" spans="1:8" x14ac:dyDescent="0.35">
      <c r="A192" s="35" t="s">
        <v>623</v>
      </c>
    </row>
    <row r="193" spans="1:8" x14ac:dyDescent="0.35">
      <c r="A193" s="68" t="s">
        <v>5</v>
      </c>
      <c r="B193" s="23">
        <f>'5410- COA'!B9</f>
        <v>273548.13999999996</v>
      </c>
      <c r="C193" s="23">
        <f>'5410- COA'!C9</f>
        <v>282617.03000000003</v>
      </c>
      <c r="D193" s="23">
        <f>'5410- COA'!D9</f>
        <v>301481</v>
      </c>
      <c r="E193" s="23">
        <f>'5410- COA'!E9</f>
        <v>0</v>
      </c>
      <c r="F193" s="23">
        <f>'5410- COA'!F9</f>
        <v>0</v>
      </c>
      <c r="G193" s="23">
        <f>'5410- COA'!G9</f>
        <v>0</v>
      </c>
      <c r="H193" s="23">
        <f>'5410- COA'!H9</f>
        <v>0</v>
      </c>
    </row>
    <row r="194" spans="1:8" ht="16" thickBot="1" x14ac:dyDescent="0.4">
      <c r="A194" s="68" t="s">
        <v>6</v>
      </c>
      <c r="B194" s="74">
        <f>'5410- COA'!B21</f>
        <v>32354.590000000004</v>
      </c>
      <c r="C194" s="74">
        <f>'5410- COA'!C21</f>
        <v>34554.570000000007</v>
      </c>
      <c r="D194" s="74">
        <f>'5410- COA'!D21</f>
        <v>39418</v>
      </c>
      <c r="E194" s="74">
        <f>'5410- COA'!E21</f>
        <v>0</v>
      </c>
      <c r="F194" s="74">
        <f>'5410- COA'!F21</f>
        <v>0</v>
      </c>
      <c r="G194" s="74">
        <f>'5410- COA'!G21</f>
        <v>0</v>
      </c>
      <c r="H194" s="74">
        <f>'5410- COA'!H21</f>
        <v>0</v>
      </c>
    </row>
    <row r="195" spans="1:8" x14ac:dyDescent="0.35">
      <c r="B195" s="23">
        <f t="shared" ref="B195:H195" si="35">SUM(B193:B194)</f>
        <v>305902.73</v>
      </c>
      <c r="C195" s="23">
        <f t="shared" si="35"/>
        <v>317171.60000000003</v>
      </c>
      <c r="D195" s="23">
        <f t="shared" si="35"/>
        <v>340899</v>
      </c>
      <c r="E195" s="23">
        <f t="shared" si="35"/>
        <v>0</v>
      </c>
      <c r="F195" s="23">
        <f t="shared" si="35"/>
        <v>0</v>
      </c>
      <c r="G195" s="23">
        <f t="shared" si="35"/>
        <v>0</v>
      </c>
      <c r="H195" s="23">
        <f t="shared" si="35"/>
        <v>0</v>
      </c>
    </row>
    <row r="197" spans="1:8" x14ac:dyDescent="0.35">
      <c r="A197" s="35" t="s">
        <v>624</v>
      </c>
    </row>
    <row r="198" spans="1:8" x14ac:dyDescent="0.35">
      <c r="A198" s="68" t="s">
        <v>5</v>
      </c>
      <c r="B198" s="23">
        <f>'5411- Veterans'!B8</f>
        <v>73060.39</v>
      </c>
      <c r="C198" s="23">
        <f>'5411- Veterans'!C8</f>
        <v>74468.83</v>
      </c>
      <c r="D198" s="23">
        <f>'5411- Veterans'!D8</f>
        <v>75628</v>
      </c>
      <c r="E198" s="23">
        <f>'5411- Veterans'!E8</f>
        <v>0</v>
      </c>
      <c r="F198" s="23">
        <f>'5411- Veterans'!F8</f>
        <v>0</v>
      </c>
      <c r="G198" s="23">
        <f>'5411- Veterans'!G8</f>
        <v>0</v>
      </c>
      <c r="H198" s="23">
        <f>'5411- Veterans'!H8</f>
        <v>0</v>
      </c>
    </row>
    <row r="199" spans="1:8" ht="16" thickBot="1" x14ac:dyDescent="0.4">
      <c r="A199" s="68" t="s">
        <v>6</v>
      </c>
      <c r="B199" s="74">
        <f>'5411- Veterans'!B17</f>
        <v>69464.569999999992</v>
      </c>
      <c r="C199" s="74">
        <f>'5411- Veterans'!C17</f>
        <v>55099.51</v>
      </c>
      <c r="D199" s="74">
        <f>'5411- Veterans'!D17</f>
        <v>78000</v>
      </c>
      <c r="E199" s="74">
        <f>'5411- Veterans'!E17</f>
        <v>0</v>
      </c>
      <c r="F199" s="74">
        <f>'5411- Veterans'!F17</f>
        <v>0</v>
      </c>
      <c r="G199" s="74">
        <f>'5411- Veterans'!G17</f>
        <v>0</v>
      </c>
      <c r="H199" s="74">
        <f>'5411- Veterans'!H17</f>
        <v>0</v>
      </c>
    </row>
    <row r="200" spans="1:8" x14ac:dyDescent="0.35">
      <c r="B200" s="23">
        <f t="shared" ref="B200:H200" si="36">SUM(B198:B199)</f>
        <v>142524.96</v>
      </c>
      <c r="C200" s="23">
        <f t="shared" si="36"/>
        <v>129568.34</v>
      </c>
      <c r="D200" s="23">
        <f t="shared" si="36"/>
        <v>153628</v>
      </c>
      <c r="E200" s="23">
        <f t="shared" si="36"/>
        <v>0</v>
      </c>
      <c r="F200" s="23">
        <f t="shared" si="36"/>
        <v>0</v>
      </c>
      <c r="G200" s="23">
        <f t="shared" si="36"/>
        <v>0</v>
      </c>
      <c r="H200" s="23">
        <f t="shared" si="36"/>
        <v>0</v>
      </c>
    </row>
    <row r="203" spans="1:8" ht="16" thickBot="1" x14ac:dyDescent="0.4">
      <c r="A203" s="17" t="s">
        <v>625</v>
      </c>
      <c r="B203" s="25">
        <f>SUM(B190+B195+B200)</f>
        <v>655680.13</v>
      </c>
      <c r="C203" s="25">
        <f t="shared" ref="C203:H203" si="37">SUM(C190+C195+C200)</f>
        <v>613180.16000000003</v>
      </c>
      <c r="D203" s="25">
        <f t="shared" si="37"/>
        <v>705698</v>
      </c>
      <c r="E203" s="25">
        <f t="shared" si="37"/>
        <v>0</v>
      </c>
      <c r="F203" s="25">
        <f t="shared" si="37"/>
        <v>0</v>
      </c>
      <c r="G203" s="25">
        <f t="shared" si="37"/>
        <v>0</v>
      </c>
      <c r="H203" s="25">
        <f t="shared" si="37"/>
        <v>0</v>
      </c>
    </row>
    <row r="204" spans="1:8" ht="16" thickTop="1" x14ac:dyDescent="0.35"/>
    <row r="213" spans="1:8" ht="16" thickBot="1" x14ac:dyDescent="0.4"/>
    <row r="214" spans="1:8" ht="55" customHeight="1" thickTop="1" thickBot="1" x14ac:dyDescent="0.4">
      <c r="A214" s="12" t="s">
        <v>626</v>
      </c>
      <c r="B214" s="13" t="s">
        <v>9</v>
      </c>
      <c r="C214" s="13" t="s">
        <v>10</v>
      </c>
      <c r="D214" s="13" t="s">
        <v>0</v>
      </c>
      <c r="E214" s="13" t="s">
        <v>1</v>
      </c>
      <c r="F214" s="13" t="s">
        <v>2</v>
      </c>
      <c r="G214" s="13" t="s">
        <v>8</v>
      </c>
      <c r="H214" s="31" t="s">
        <v>3</v>
      </c>
    </row>
    <row r="215" spans="1:8" ht="27" customHeight="1" thickTop="1" x14ac:dyDescent="0.35"/>
    <row r="216" spans="1:8" x14ac:dyDescent="0.35">
      <c r="A216" s="35" t="s">
        <v>407</v>
      </c>
    </row>
    <row r="217" spans="1:8" x14ac:dyDescent="0.35">
      <c r="A217" s="68" t="s">
        <v>5</v>
      </c>
      <c r="B217" s="23">
        <f>'6100- Library'!B10</f>
        <v>503035.67000000004</v>
      </c>
      <c r="C217" s="23">
        <f>'6100- Library'!C10</f>
        <v>605167.16</v>
      </c>
      <c r="D217" s="23">
        <f>'6100- Library'!D10</f>
        <v>662391</v>
      </c>
      <c r="E217" s="23">
        <f>'6100- Library'!E10</f>
        <v>0</v>
      </c>
      <c r="F217" s="23">
        <f>'6100- Library'!F10</f>
        <v>0</v>
      </c>
      <c r="G217" s="23">
        <f>'6100- Library'!G10</f>
        <v>0</v>
      </c>
      <c r="H217" s="23">
        <f>'6100- Library'!H10</f>
        <v>0</v>
      </c>
    </row>
    <row r="218" spans="1:8" ht="16" thickBot="1" x14ac:dyDescent="0.4">
      <c r="A218" s="68" t="s">
        <v>6</v>
      </c>
      <c r="B218" s="74">
        <f>'6100- Library'!B34</f>
        <v>211098.00000000003</v>
      </c>
      <c r="C218" s="74">
        <f>'6100- Library'!C34</f>
        <v>230995.48299999995</v>
      </c>
      <c r="D218" s="74">
        <f>'6100- Library'!D34</f>
        <v>226628</v>
      </c>
      <c r="E218" s="74">
        <f>'6100- Library'!E34</f>
        <v>0</v>
      </c>
      <c r="F218" s="74">
        <f>'6100- Library'!F34</f>
        <v>0</v>
      </c>
      <c r="G218" s="74">
        <f>'6100- Library'!G34</f>
        <v>0</v>
      </c>
      <c r="H218" s="74">
        <f>'6100- Library'!H34</f>
        <v>0</v>
      </c>
    </row>
    <row r="219" spans="1:8" x14ac:dyDescent="0.35">
      <c r="B219" s="23">
        <f t="shared" ref="B219:H219" si="38">SUM(B217:B218)</f>
        <v>714133.67</v>
      </c>
      <c r="C219" s="23">
        <f t="shared" si="38"/>
        <v>836162.64299999992</v>
      </c>
      <c r="D219" s="23">
        <f t="shared" si="38"/>
        <v>889019</v>
      </c>
      <c r="E219" s="23">
        <f t="shared" si="38"/>
        <v>0</v>
      </c>
      <c r="F219" s="23">
        <f t="shared" si="38"/>
        <v>0</v>
      </c>
      <c r="G219" s="23">
        <f t="shared" si="38"/>
        <v>0</v>
      </c>
      <c r="H219" s="23">
        <f t="shared" si="38"/>
        <v>0</v>
      </c>
    </row>
    <row r="221" spans="1:8" x14ac:dyDescent="0.35">
      <c r="A221" s="35" t="s">
        <v>627</v>
      </c>
    </row>
    <row r="222" spans="1:8" x14ac:dyDescent="0.35">
      <c r="A222" s="68" t="s">
        <v>5</v>
      </c>
      <c r="B222" s="23">
        <f>'6300- Rec'!B10</f>
        <v>322982.63999999996</v>
      </c>
      <c r="C222" s="23">
        <f>'6300- Rec'!C10</f>
        <v>316312.01</v>
      </c>
      <c r="D222" s="23">
        <f>'6300- Rec'!D10</f>
        <v>382364</v>
      </c>
      <c r="E222" s="23">
        <f>'6300- Rec'!E10</f>
        <v>0</v>
      </c>
      <c r="F222" s="23">
        <f>'6300- Rec'!F10</f>
        <v>0</v>
      </c>
      <c r="G222" s="23">
        <f>'6300- Rec'!G10</f>
        <v>0</v>
      </c>
      <c r="H222" s="23">
        <f>'6300- Rec'!H10</f>
        <v>0</v>
      </c>
    </row>
    <row r="223" spans="1:8" ht="16" thickBot="1" x14ac:dyDescent="0.4">
      <c r="A223" s="68" t="s">
        <v>6</v>
      </c>
      <c r="B223" s="74">
        <f>'6300- Rec'!B31</f>
        <v>67271.67</v>
      </c>
      <c r="C223" s="74">
        <f>'6300- Rec'!C31</f>
        <v>64186.430000000008</v>
      </c>
      <c r="D223" s="74">
        <f>'6300- Rec'!D31</f>
        <v>72960</v>
      </c>
      <c r="E223" s="74">
        <f>'6300- Rec'!E31</f>
        <v>0</v>
      </c>
      <c r="F223" s="74">
        <f>'6300- Rec'!F31</f>
        <v>0</v>
      </c>
      <c r="G223" s="74">
        <f>'6300- Rec'!G31</f>
        <v>0</v>
      </c>
      <c r="H223" s="74">
        <f>'6300- Rec'!H31</f>
        <v>0</v>
      </c>
    </row>
    <row r="224" spans="1:8" x14ac:dyDescent="0.35">
      <c r="B224" s="23">
        <f t="shared" ref="B224:H224" si="39">SUM(B222:B223)</f>
        <v>390254.30999999994</v>
      </c>
      <c r="C224" s="23">
        <f t="shared" si="39"/>
        <v>380498.44</v>
      </c>
      <c r="D224" s="23">
        <f t="shared" si="39"/>
        <v>455324</v>
      </c>
      <c r="E224" s="23">
        <f t="shared" si="39"/>
        <v>0</v>
      </c>
      <c r="F224" s="23">
        <f t="shared" si="39"/>
        <v>0</v>
      </c>
      <c r="G224" s="23">
        <f t="shared" si="39"/>
        <v>0</v>
      </c>
      <c r="H224" s="23">
        <f t="shared" si="39"/>
        <v>0</v>
      </c>
    </row>
    <row r="227" spans="1:8" ht="16" thickBot="1" x14ac:dyDescent="0.4">
      <c r="A227" s="17" t="s">
        <v>628</v>
      </c>
      <c r="B227" s="25">
        <f>SUM(B219+B224)</f>
        <v>1104387.98</v>
      </c>
      <c r="C227" s="25">
        <f t="shared" ref="C227:H227" si="40">SUM(C219+C224)</f>
        <v>1216661.0829999999</v>
      </c>
      <c r="D227" s="25">
        <f t="shared" si="40"/>
        <v>1344343</v>
      </c>
      <c r="E227" s="25">
        <f t="shared" si="40"/>
        <v>0</v>
      </c>
      <c r="F227" s="25">
        <f t="shared" si="40"/>
        <v>0</v>
      </c>
      <c r="G227" s="25">
        <f t="shared" si="40"/>
        <v>0</v>
      </c>
      <c r="H227" s="25">
        <f t="shared" si="40"/>
        <v>0</v>
      </c>
    </row>
    <row r="228" spans="1:8" ht="16" thickTop="1" x14ac:dyDescent="0.35"/>
    <row r="242" spans="1:8" ht="16" thickBot="1" x14ac:dyDescent="0.4"/>
    <row r="243" spans="1:8" ht="55" customHeight="1" thickTop="1" thickBot="1" x14ac:dyDescent="0.4">
      <c r="A243" s="12" t="s">
        <v>592</v>
      </c>
      <c r="B243" s="13" t="s">
        <v>9</v>
      </c>
      <c r="C243" s="13" t="s">
        <v>10</v>
      </c>
      <c r="D243" s="13" t="s">
        <v>0</v>
      </c>
      <c r="E243" s="13" t="s">
        <v>1</v>
      </c>
      <c r="F243" s="13" t="s">
        <v>2</v>
      </c>
      <c r="G243" s="13" t="s">
        <v>8</v>
      </c>
      <c r="H243" s="31" t="s">
        <v>3</v>
      </c>
    </row>
    <row r="244" spans="1:8" ht="27" customHeight="1" thickTop="1" x14ac:dyDescent="0.35"/>
    <row r="245" spans="1:8" x14ac:dyDescent="0.35">
      <c r="A245" s="35" t="s">
        <v>561</v>
      </c>
    </row>
    <row r="246" spans="1:8" x14ac:dyDescent="0.35">
      <c r="A246" s="68" t="s">
        <v>6</v>
      </c>
      <c r="B246" s="23">
        <f>'Debt Service'!B4</f>
        <v>25532.74</v>
      </c>
      <c r="C246" s="23">
        <f>'Debt Service'!C4</f>
        <v>2577.31</v>
      </c>
      <c r="D246" s="23">
        <f>'Debt Service'!D4</f>
        <v>50000</v>
      </c>
      <c r="E246" s="23">
        <f>'Debt Service'!E4</f>
        <v>0</v>
      </c>
      <c r="F246" s="23">
        <f>'Debt Service'!F4</f>
        <v>0</v>
      </c>
      <c r="G246" s="23">
        <f>'Debt Service'!G4</f>
        <v>0</v>
      </c>
      <c r="H246" s="23">
        <f>'Debt Service'!H4</f>
        <v>0</v>
      </c>
    </row>
    <row r="247" spans="1:8" x14ac:dyDescent="0.35">
      <c r="A247" s="68" t="s">
        <v>629</v>
      </c>
      <c r="B247" s="23">
        <f>'Debt Service'!B43</f>
        <v>1689925.7899999996</v>
      </c>
      <c r="C247" s="23">
        <f>'Debt Service'!C43</f>
        <v>1555577.15</v>
      </c>
      <c r="D247" s="23">
        <f>'Debt Service'!D43</f>
        <v>1033074</v>
      </c>
      <c r="E247" s="23">
        <f>'Debt Service'!E43</f>
        <v>0</v>
      </c>
      <c r="F247" s="23">
        <f>'Debt Service'!F43</f>
        <v>0</v>
      </c>
      <c r="G247" s="23">
        <f>'Debt Service'!G43</f>
        <v>0</v>
      </c>
      <c r="H247" s="23">
        <f>'Debt Service'!H43</f>
        <v>0</v>
      </c>
    </row>
    <row r="248" spans="1:8" x14ac:dyDescent="0.35">
      <c r="A248" s="68" t="s">
        <v>630</v>
      </c>
      <c r="B248" s="23">
        <f>'Debt Service'!B62</f>
        <v>255406.85</v>
      </c>
      <c r="C248" s="23">
        <f>'Debt Service'!C62</f>
        <v>248832.5</v>
      </c>
      <c r="D248" s="23">
        <f>'Debt Service'!D62</f>
        <v>0</v>
      </c>
      <c r="E248" s="23">
        <f>'Debt Service'!E62</f>
        <v>0</v>
      </c>
      <c r="F248" s="23">
        <f>'Debt Service'!F62</f>
        <v>0</v>
      </c>
      <c r="G248" s="23">
        <f>'Debt Service'!G62</f>
        <v>0</v>
      </c>
      <c r="H248" s="23">
        <f>'Debt Service'!H62</f>
        <v>0</v>
      </c>
    </row>
    <row r="249" spans="1:8" x14ac:dyDescent="0.35">
      <c r="A249" s="68" t="s">
        <v>631</v>
      </c>
      <c r="B249" s="23">
        <f>'Debt Service'!B101</f>
        <v>4534685.91</v>
      </c>
      <c r="C249" s="23">
        <f>'Debt Service'!C101</f>
        <v>4585909.7799999993</v>
      </c>
      <c r="D249" s="23">
        <f>'Debt Service'!D101</f>
        <v>3471000</v>
      </c>
      <c r="E249" s="23">
        <f>'Debt Service'!E101</f>
        <v>0</v>
      </c>
      <c r="F249" s="23">
        <f>'Debt Service'!F101</f>
        <v>0</v>
      </c>
      <c r="G249" s="23">
        <f>'Debt Service'!G101</f>
        <v>0</v>
      </c>
      <c r="H249" s="23">
        <f>'Debt Service'!H101</f>
        <v>0</v>
      </c>
    </row>
    <row r="250" spans="1:8" ht="16" thickBot="1" x14ac:dyDescent="0.4">
      <c r="A250" s="68" t="s">
        <v>632</v>
      </c>
      <c r="B250" s="74">
        <f>'Debt Service'!B120</f>
        <v>694000</v>
      </c>
      <c r="C250" s="74">
        <f>'Debt Service'!C120</f>
        <v>705000</v>
      </c>
      <c r="D250" s="74">
        <f>'Debt Service'!D120</f>
        <v>0</v>
      </c>
      <c r="E250" s="74">
        <f>'Debt Service'!E120</f>
        <v>0</v>
      </c>
      <c r="F250" s="74">
        <f>'Debt Service'!F120</f>
        <v>0</v>
      </c>
      <c r="G250" s="74">
        <f>'Debt Service'!G120</f>
        <v>0</v>
      </c>
      <c r="H250" s="74">
        <f>'Debt Service'!H120</f>
        <v>0</v>
      </c>
    </row>
    <row r="251" spans="1:8" x14ac:dyDescent="0.35">
      <c r="B251" s="23">
        <f>SUM(B246:B250)</f>
        <v>7199551.29</v>
      </c>
      <c r="C251" s="23">
        <f t="shared" ref="C251:H251" si="41">SUM(C246:C250)</f>
        <v>7097896.7399999993</v>
      </c>
      <c r="D251" s="23">
        <f t="shared" si="41"/>
        <v>4554074</v>
      </c>
      <c r="E251" s="23">
        <f t="shared" si="41"/>
        <v>0</v>
      </c>
      <c r="F251" s="23">
        <f t="shared" si="41"/>
        <v>0</v>
      </c>
      <c r="G251" s="23">
        <f t="shared" si="41"/>
        <v>0</v>
      </c>
      <c r="H251" s="23">
        <f t="shared" si="41"/>
        <v>0</v>
      </c>
    </row>
    <row r="253" spans="1:8" ht="16" thickBot="1" x14ac:dyDescent="0.4">
      <c r="A253" s="17" t="s">
        <v>633</v>
      </c>
      <c r="B253" s="25">
        <f>SUM(B251)</f>
        <v>7199551.29</v>
      </c>
      <c r="C253" s="25">
        <f t="shared" ref="C253:H253" si="42">SUM(C251)</f>
        <v>7097896.7399999993</v>
      </c>
      <c r="D253" s="25">
        <f t="shared" si="42"/>
        <v>4554074</v>
      </c>
      <c r="E253" s="25">
        <f t="shared" si="42"/>
        <v>0</v>
      </c>
      <c r="F253" s="25">
        <f t="shared" si="42"/>
        <v>0</v>
      </c>
      <c r="G253" s="25">
        <f t="shared" si="42"/>
        <v>0</v>
      </c>
      <c r="H253" s="25">
        <f t="shared" si="42"/>
        <v>0</v>
      </c>
    </row>
    <row r="254" spans="1:8" ht="16" thickTop="1" x14ac:dyDescent="0.35"/>
    <row r="271" spans="1:8" ht="16" thickBot="1" x14ac:dyDescent="0.4"/>
    <row r="272" spans="1:8" ht="55" customHeight="1" thickTop="1" thickBot="1" x14ac:dyDescent="0.4">
      <c r="A272" s="12" t="s">
        <v>634</v>
      </c>
      <c r="B272" s="13" t="s">
        <v>9</v>
      </c>
      <c r="C272" s="13" t="s">
        <v>10</v>
      </c>
      <c r="D272" s="13" t="s">
        <v>0</v>
      </c>
      <c r="E272" s="13" t="s">
        <v>1</v>
      </c>
      <c r="F272" s="13" t="s">
        <v>2</v>
      </c>
      <c r="G272" s="13" t="s">
        <v>8</v>
      </c>
      <c r="H272" s="31" t="s">
        <v>3</v>
      </c>
    </row>
    <row r="273" spans="1:8" ht="27" customHeight="1" thickTop="1" x14ac:dyDescent="0.35"/>
    <row r="274" spans="1:8" x14ac:dyDescent="0.35">
      <c r="A274" s="35" t="s">
        <v>635</v>
      </c>
    </row>
    <row r="275" spans="1:8" ht="16" thickBot="1" x14ac:dyDescent="0.4">
      <c r="A275" s="68" t="s">
        <v>6</v>
      </c>
      <c r="B275" s="74">
        <f>'9110- EE Retirement'!B4</f>
        <v>6383856.7800000003</v>
      </c>
      <c r="C275" s="74">
        <f>'9110- EE Retirement'!C4</f>
        <v>6794331</v>
      </c>
      <c r="D275" s="74">
        <f>'9110- EE Retirement'!D4</f>
        <v>7443000</v>
      </c>
      <c r="E275" s="74">
        <f>'9110- EE Retirement'!E4</f>
        <v>0</v>
      </c>
      <c r="F275" s="74">
        <f>'9110- EE Retirement'!F4</f>
        <v>0</v>
      </c>
      <c r="G275" s="74">
        <f>'9110- EE Retirement'!G4</f>
        <v>0</v>
      </c>
      <c r="H275" s="74">
        <f>'9110- EE Retirement'!H4</f>
        <v>0</v>
      </c>
    </row>
    <row r="276" spans="1:8" x14ac:dyDescent="0.35">
      <c r="B276" s="23">
        <f t="shared" ref="B276:H276" si="43">SUM(B275)</f>
        <v>6383856.7800000003</v>
      </c>
      <c r="C276" s="23">
        <f t="shared" si="43"/>
        <v>6794331</v>
      </c>
      <c r="D276" s="23">
        <f t="shared" si="43"/>
        <v>7443000</v>
      </c>
      <c r="E276" s="23">
        <f t="shared" si="43"/>
        <v>0</v>
      </c>
      <c r="F276" s="23">
        <f t="shared" si="43"/>
        <v>0</v>
      </c>
      <c r="G276" s="23">
        <f t="shared" si="43"/>
        <v>0</v>
      </c>
      <c r="H276" s="23">
        <f t="shared" si="43"/>
        <v>0</v>
      </c>
    </row>
    <row r="278" spans="1:8" x14ac:dyDescent="0.35">
      <c r="A278" s="35" t="s">
        <v>636</v>
      </c>
    </row>
    <row r="279" spans="1:8" ht="16" thickBot="1" x14ac:dyDescent="0.4">
      <c r="A279" s="68" t="s">
        <v>6</v>
      </c>
      <c r="B279" s="74">
        <f>'9140- Group Health Ins'!B5</f>
        <v>5263970.51</v>
      </c>
      <c r="C279" s="74">
        <f>'9140- Group Health Ins'!C5</f>
        <v>4655827.8</v>
      </c>
      <c r="D279" s="74">
        <f>'9140- Group Health Ins'!D5</f>
        <v>6220600</v>
      </c>
      <c r="E279" s="74">
        <f>'9140- Group Health Ins'!E5</f>
        <v>0</v>
      </c>
      <c r="F279" s="74">
        <f>'9140- Group Health Ins'!F5</f>
        <v>0</v>
      </c>
      <c r="G279" s="74">
        <f>'9140- Group Health Ins'!G5</f>
        <v>0</v>
      </c>
      <c r="H279" s="74">
        <f>'9140- Group Health Ins'!H5</f>
        <v>0</v>
      </c>
    </row>
    <row r="280" spans="1:8" x14ac:dyDescent="0.35">
      <c r="B280" s="23">
        <f>SUM(B279)</f>
        <v>5263970.51</v>
      </c>
      <c r="C280" s="23">
        <f t="shared" ref="C280:H280" si="44">SUM(C279)</f>
        <v>4655827.8</v>
      </c>
      <c r="D280" s="23">
        <f t="shared" si="44"/>
        <v>6220600</v>
      </c>
      <c r="E280" s="23">
        <f t="shared" si="44"/>
        <v>0</v>
      </c>
      <c r="F280" s="23">
        <f t="shared" si="44"/>
        <v>0</v>
      </c>
      <c r="G280" s="23">
        <f t="shared" si="44"/>
        <v>0</v>
      </c>
      <c r="H280" s="23">
        <f t="shared" si="44"/>
        <v>0</v>
      </c>
    </row>
    <row r="282" spans="1:8" x14ac:dyDescent="0.35">
      <c r="A282" s="35" t="s">
        <v>637</v>
      </c>
    </row>
    <row r="283" spans="1:8" ht="16" thickBot="1" x14ac:dyDescent="0.4">
      <c r="A283" s="68" t="s">
        <v>6</v>
      </c>
      <c r="B283" s="74">
        <f>'9141- General Ins'!B8</f>
        <v>421513.84</v>
      </c>
      <c r="C283" s="74">
        <f>'9141- General Ins'!C8</f>
        <v>580184.94999999995</v>
      </c>
      <c r="D283" s="74">
        <f>'9141- General Ins'!D8</f>
        <v>473337</v>
      </c>
      <c r="E283" s="74">
        <f>'9141- General Ins'!E8</f>
        <v>0</v>
      </c>
      <c r="F283" s="74">
        <f>'9141- General Ins'!F8</f>
        <v>0</v>
      </c>
      <c r="G283" s="74">
        <f>'9141- General Ins'!G8</f>
        <v>0</v>
      </c>
      <c r="H283" s="74">
        <f>'9141- General Ins'!H8</f>
        <v>0</v>
      </c>
    </row>
    <row r="284" spans="1:8" x14ac:dyDescent="0.35">
      <c r="B284" s="23">
        <f t="shared" ref="B284:H284" si="45">SUM(B283)</f>
        <v>421513.84</v>
      </c>
      <c r="C284" s="23">
        <f t="shared" si="45"/>
        <v>580184.94999999995</v>
      </c>
      <c r="D284" s="23">
        <f t="shared" si="45"/>
        <v>473337</v>
      </c>
      <c r="E284" s="23">
        <f t="shared" si="45"/>
        <v>0</v>
      </c>
      <c r="F284" s="23">
        <f t="shared" si="45"/>
        <v>0</v>
      </c>
      <c r="G284" s="23">
        <f t="shared" si="45"/>
        <v>0</v>
      </c>
      <c r="H284" s="23">
        <f t="shared" si="45"/>
        <v>0</v>
      </c>
    </row>
    <row r="287" spans="1:8" ht="16" thickBot="1" x14ac:dyDescent="0.4">
      <c r="A287" s="17" t="s">
        <v>638</v>
      </c>
      <c r="B287" s="25">
        <f>SUM(B276+B280+B284)</f>
        <v>12069341.129999999</v>
      </c>
      <c r="C287" s="25">
        <f t="shared" ref="C287:H287" si="46">SUM(C276+C280+C284)</f>
        <v>12030343.75</v>
      </c>
      <c r="D287" s="25">
        <f t="shared" si="46"/>
        <v>14136937</v>
      </c>
      <c r="E287" s="25">
        <f t="shared" si="46"/>
        <v>0</v>
      </c>
      <c r="F287" s="25">
        <f t="shared" si="46"/>
        <v>0</v>
      </c>
      <c r="G287" s="25">
        <f t="shared" si="46"/>
        <v>0</v>
      </c>
      <c r="H287" s="25">
        <f t="shared" si="46"/>
        <v>0</v>
      </c>
    </row>
    <row r="288" spans="1:8" ht="16" thickTop="1" x14ac:dyDescent="0.35"/>
    <row r="300" spans="1:8" ht="16" thickBot="1" x14ac:dyDescent="0.4"/>
    <row r="301" spans="1:8" ht="55" customHeight="1" thickTop="1" thickBot="1" x14ac:dyDescent="0.4">
      <c r="A301" s="12" t="s">
        <v>565</v>
      </c>
      <c r="B301" s="13" t="s">
        <v>9</v>
      </c>
      <c r="C301" s="13" t="s">
        <v>10</v>
      </c>
      <c r="D301" s="13" t="s">
        <v>0</v>
      </c>
      <c r="E301" s="13" t="s">
        <v>1</v>
      </c>
      <c r="F301" s="13" t="s">
        <v>2</v>
      </c>
      <c r="G301" s="13" t="s">
        <v>8</v>
      </c>
      <c r="H301" s="31" t="s">
        <v>3</v>
      </c>
    </row>
    <row r="302" spans="1:8" ht="27" customHeight="1" thickTop="1" x14ac:dyDescent="0.35"/>
    <row r="303" spans="1:8" ht="16" thickBot="1" x14ac:dyDescent="0.4">
      <c r="A303" s="17" t="s">
        <v>565</v>
      </c>
      <c r="B303" s="25">
        <f>SUM(B92+B113+B159+B203+B227+B253+B287+B179)</f>
        <v>34534025.890000001</v>
      </c>
      <c r="C303" s="25">
        <f>SUM(C92+C113+C159+C203+C227+C253+C287+C179)</f>
        <v>35055497.762999997</v>
      </c>
      <c r="D303" s="25">
        <f>SUM(D92+D113+D159+D203+D227+D253+D287)</f>
        <v>36454930</v>
      </c>
      <c r="E303" s="25">
        <f>SUM(E92+E113+E159+E203+E227+E253+E287+E179)</f>
        <v>0</v>
      </c>
      <c r="F303" s="25">
        <f>SUM(F92+F113+F159+F203+F227+F253+F287+F179)</f>
        <v>0</v>
      </c>
      <c r="G303" s="25">
        <f>SUM(G92+G113+G159+G203+G227+G253+G287+G179)</f>
        <v>0</v>
      </c>
      <c r="H303" s="25">
        <f>SUM(H92+H113+H159+H203+H227+H253+H287+H179)</f>
        <v>0</v>
      </c>
    </row>
    <row r="304" spans="1:8" ht="16" thickTop="1" x14ac:dyDescent="0.35"/>
    <row r="334" spans="6:6" x14ac:dyDescent="0.35">
      <c r="F334" s="14"/>
    </row>
  </sheetData>
  <sheetProtection sheet="1" objects="1" scenarios="1" selectLockedCells="1"/>
  <mergeCells count="3">
    <mergeCell ref="B46:D46"/>
    <mergeCell ref="B163:C163"/>
    <mergeCell ref="B153:C153"/>
  </mergeCells>
  <pageMargins left="0.7" right="0.7" top="0.75" bottom="0.75" header="0.3" footer="0.3"/>
  <pageSetup scale="98" fitToHeight="0" orientation="landscape" r:id="rId1"/>
  <rowBreaks count="3" manualBreakCount="3">
    <brk id="94" max="16383" man="1"/>
    <brk id="160" max="16383" man="1"/>
    <brk id="1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F1ACE-B301-477D-955B-98FC0CC23C4A}">
  <dimension ref="A1:H1048567"/>
  <sheetViews>
    <sheetView workbookViewId="0">
      <selection activeCell="E3" sqref="E3"/>
    </sheetView>
  </sheetViews>
  <sheetFormatPr defaultRowHeight="15.5" x14ac:dyDescent="0.35"/>
  <cols>
    <col min="1" max="1" width="32.6328125" style="4" customWidth="1"/>
    <col min="2" max="4" width="12.6328125" style="6" customWidth="1"/>
    <col min="5" max="5" width="14.36328125" style="6" bestFit="1" customWidth="1"/>
    <col min="6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769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83"/>
      <c r="B2" s="109" t="s">
        <v>780</v>
      </c>
      <c r="C2" s="109"/>
      <c r="D2" s="109"/>
      <c r="E2" s="5"/>
      <c r="F2" s="5"/>
      <c r="G2" s="5"/>
      <c r="H2" s="5"/>
    </row>
    <row r="3" spans="1:8" x14ac:dyDescent="0.35">
      <c r="A3" s="83" t="s">
        <v>789</v>
      </c>
      <c r="B3" s="93">
        <v>0</v>
      </c>
      <c r="C3" s="93">
        <v>45460.46</v>
      </c>
      <c r="D3" s="93">
        <v>112237</v>
      </c>
      <c r="E3" s="6">
        <v>0</v>
      </c>
      <c r="F3" s="6">
        <v>0</v>
      </c>
      <c r="G3" s="6">
        <v>0</v>
      </c>
      <c r="H3" s="6">
        <v>0</v>
      </c>
    </row>
    <row r="4" spans="1:8" x14ac:dyDescent="0.35">
      <c r="A4" s="83" t="s">
        <v>788</v>
      </c>
      <c r="B4" s="94">
        <v>78915.72</v>
      </c>
      <c r="C4" s="94">
        <v>85671.22</v>
      </c>
      <c r="D4" s="94">
        <v>88695</v>
      </c>
      <c r="E4" s="43">
        <v>0</v>
      </c>
      <c r="F4" s="43">
        <v>0</v>
      </c>
      <c r="G4" s="43">
        <v>0</v>
      </c>
      <c r="H4" s="43">
        <v>0</v>
      </c>
    </row>
    <row r="5" spans="1:8" x14ac:dyDescent="0.35">
      <c r="A5" s="83" t="s">
        <v>795</v>
      </c>
      <c r="B5" s="99"/>
      <c r="C5" s="99"/>
      <c r="D5" s="99"/>
      <c r="E5" s="43">
        <v>0</v>
      </c>
      <c r="F5" s="43">
        <v>0</v>
      </c>
      <c r="G5" s="43">
        <v>0</v>
      </c>
      <c r="H5" s="43">
        <v>0</v>
      </c>
    </row>
    <row r="6" spans="1:8" x14ac:dyDescent="0.35">
      <c r="A6" s="83" t="s">
        <v>800</v>
      </c>
      <c r="B6" s="99"/>
      <c r="C6" s="99"/>
      <c r="D6" s="99"/>
      <c r="E6" s="43">
        <v>0</v>
      </c>
      <c r="F6" s="43">
        <v>0</v>
      </c>
      <c r="G6" s="43">
        <v>0</v>
      </c>
      <c r="H6" s="43">
        <v>0</v>
      </c>
    </row>
    <row r="7" spans="1:8" ht="16" thickBot="1" x14ac:dyDescent="0.4">
      <c r="A7" s="83" t="s">
        <v>787</v>
      </c>
      <c r="B7" s="110"/>
      <c r="C7" s="110"/>
      <c r="D7" s="110"/>
      <c r="E7" s="10">
        <v>0</v>
      </c>
      <c r="F7" s="10">
        <v>0</v>
      </c>
      <c r="G7" s="10">
        <v>0</v>
      </c>
      <c r="H7" s="10">
        <v>0</v>
      </c>
    </row>
    <row r="8" spans="1:8" ht="16" thickBot="1" x14ac:dyDescent="0.4">
      <c r="A8" s="87" t="s">
        <v>32</v>
      </c>
      <c r="B8" s="95">
        <f t="shared" ref="B8:H8" si="0">SUM(B3:B7)</f>
        <v>78915.72</v>
      </c>
      <c r="C8" s="95">
        <f t="shared" si="0"/>
        <v>131131.68</v>
      </c>
      <c r="D8" s="95">
        <f t="shared" si="0"/>
        <v>200932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</row>
    <row r="9" spans="1:8" ht="16" thickTop="1" x14ac:dyDescent="0.35">
      <c r="A9" s="83"/>
      <c r="B9" s="109" t="s">
        <v>780</v>
      </c>
      <c r="C9" s="109"/>
      <c r="D9" s="109"/>
    </row>
    <row r="10" spans="1:8" x14ac:dyDescent="0.35">
      <c r="A10" s="83" t="s">
        <v>796</v>
      </c>
      <c r="B10" s="102"/>
      <c r="C10" s="102"/>
      <c r="D10" s="102"/>
      <c r="E10" s="6">
        <v>0</v>
      </c>
      <c r="F10" s="6">
        <v>0</v>
      </c>
      <c r="G10" s="6">
        <v>0</v>
      </c>
      <c r="H10" s="6">
        <v>0</v>
      </c>
    </row>
    <row r="11" spans="1:8" ht="31" x14ac:dyDescent="0.35">
      <c r="A11" s="83" t="s">
        <v>797</v>
      </c>
      <c r="B11" s="103"/>
      <c r="C11" s="103"/>
      <c r="D11" s="103"/>
      <c r="E11" s="6">
        <v>0</v>
      </c>
      <c r="F11" s="6">
        <v>0</v>
      </c>
      <c r="G11" s="6">
        <v>0</v>
      </c>
      <c r="H11" s="6">
        <v>0</v>
      </c>
    </row>
    <row r="12" spans="1:8" ht="21.5" customHeight="1" x14ac:dyDescent="0.35">
      <c r="A12" s="83" t="s">
        <v>798</v>
      </c>
      <c r="B12" s="103"/>
      <c r="C12" s="103"/>
      <c r="D12" s="103"/>
      <c r="E12" s="6">
        <v>0</v>
      </c>
      <c r="F12" s="6">
        <v>0</v>
      </c>
      <c r="G12" s="6">
        <v>0</v>
      </c>
      <c r="H12" s="6">
        <v>0</v>
      </c>
    </row>
    <row r="13" spans="1:8" x14ac:dyDescent="0.35">
      <c r="A13" s="83" t="s">
        <v>785</v>
      </c>
      <c r="B13" s="100"/>
      <c r="C13" s="100"/>
      <c r="D13" s="100"/>
      <c r="E13" s="6">
        <v>0</v>
      </c>
      <c r="F13" s="6">
        <v>0</v>
      </c>
      <c r="G13" s="6">
        <v>0</v>
      </c>
      <c r="H13" s="6">
        <v>0</v>
      </c>
    </row>
    <row r="14" spans="1:8" x14ac:dyDescent="0.35">
      <c r="A14" s="83" t="s">
        <v>786</v>
      </c>
      <c r="B14" s="100"/>
      <c r="C14" s="100"/>
      <c r="D14" s="100"/>
      <c r="E14" s="6">
        <v>0</v>
      </c>
      <c r="F14" s="6">
        <v>0</v>
      </c>
      <c r="G14" s="6">
        <v>0</v>
      </c>
      <c r="H14" s="6">
        <v>0</v>
      </c>
    </row>
    <row r="15" spans="1:8" x14ac:dyDescent="0.35">
      <c r="A15" s="83" t="s">
        <v>794</v>
      </c>
      <c r="B15" s="100"/>
      <c r="C15" s="100"/>
      <c r="D15" s="100"/>
      <c r="E15" s="6">
        <v>0</v>
      </c>
      <c r="F15" s="6">
        <v>0</v>
      </c>
      <c r="G15" s="6">
        <v>0</v>
      </c>
      <c r="H15" s="6">
        <v>0</v>
      </c>
    </row>
    <row r="16" spans="1:8" ht="31.5" thickBot="1" x14ac:dyDescent="0.4">
      <c r="A16" s="83" t="s">
        <v>799</v>
      </c>
      <c r="B16" s="101"/>
      <c r="C16" s="101"/>
      <c r="D16" s="101"/>
      <c r="E16" s="10">
        <v>0</v>
      </c>
      <c r="F16" s="10">
        <v>0</v>
      </c>
      <c r="G16" s="10">
        <v>0</v>
      </c>
      <c r="H16" s="10">
        <v>0</v>
      </c>
    </row>
    <row r="17" spans="1:8" x14ac:dyDescent="0.35">
      <c r="A17" s="87" t="s">
        <v>6</v>
      </c>
      <c r="B17" s="95">
        <f t="shared" ref="B17:H17" si="1">SUM(B13:B16)</f>
        <v>0</v>
      </c>
      <c r="C17" s="95">
        <f t="shared" si="1"/>
        <v>0</v>
      </c>
      <c r="D17" s="95">
        <f t="shared" si="1"/>
        <v>0</v>
      </c>
      <c r="E17" s="23">
        <f t="shared" si="1"/>
        <v>0</v>
      </c>
      <c r="F17" s="23">
        <f t="shared" si="1"/>
        <v>0</v>
      </c>
      <c r="G17" s="23">
        <f t="shared" si="1"/>
        <v>0</v>
      </c>
      <c r="H17" s="23">
        <f t="shared" si="1"/>
        <v>0</v>
      </c>
    </row>
    <row r="18" spans="1:8" x14ac:dyDescent="0.35">
      <c r="A18" s="14"/>
      <c r="B18" s="20"/>
      <c r="C18" s="20"/>
      <c r="D18" s="20"/>
      <c r="E18" s="20"/>
      <c r="F18" s="20"/>
      <c r="G18" s="20"/>
      <c r="H18" s="20"/>
    </row>
    <row r="19" spans="1:8" ht="16" thickBot="1" x14ac:dyDescent="0.4">
      <c r="A19" s="35" t="s">
        <v>801</v>
      </c>
      <c r="B19" s="96">
        <f t="shared" ref="B19:H19" si="2">SUM(B8+B17)</f>
        <v>78915.72</v>
      </c>
      <c r="C19" s="96">
        <f t="shared" si="2"/>
        <v>131131.68</v>
      </c>
      <c r="D19" s="96">
        <f t="shared" si="2"/>
        <v>200932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</row>
    <row r="20" spans="1:8" ht="16" thickTop="1" x14ac:dyDescent="0.35"/>
    <row r="1048567" spans="2:8" x14ac:dyDescent="0.35">
      <c r="B1048567" s="6">
        <f t="shared" ref="B1048567:H1048567" si="3">SUM(B3:B1048566)</f>
        <v>236747.16</v>
      </c>
      <c r="C1048567" s="6">
        <f t="shared" si="3"/>
        <v>393395.04</v>
      </c>
      <c r="D1048567" s="6">
        <f t="shared" si="3"/>
        <v>602796</v>
      </c>
      <c r="E1048567" s="6">
        <f t="shared" si="3"/>
        <v>0</v>
      </c>
      <c r="F1048567" s="6">
        <f t="shared" si="3"/>
        <v>0</v>
      </c>
      <c r="G1048567" s="6">
        <f t="shared" si="3"/>
        <v>0</v>
      </c>
      <c r="H1048567" s="6">
        <f t="shared" si="3"/>
        <v>0</v>
      </c>
    </row>
  </sheetData>
  <sheetProtection sheet="1" selectLockedCells="1"/>
  <mergeCells count="3">
    <mergeCell ref="B2:D2"/>
    <mergeCell ref="B7:D7"/>
    <mergeCell ref="B9:D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5FC2-8DB2-470F-AC8F-1191EF639CBF}">
  <dimension ref="A1:I32"/>
  <sheetViews>
    <sheetView zoomScaleNormal="100" workbookViewId="0">
      <selection activeCell="E3" sqref="E3"/>
    </sheetView>
  </sheetViews>
  <sheetFormatPr defaultRowHeight="15.5" x14ac:dyDescent="0.35"/>
  <cols>
    <col min="1" max="1" width="32.6328125" style="36" customWidth="1"/>
    <col min="2" max="4" width="12.6328125" style="6" customWidth="1"/>
    <col min="5" max="5" width="14.54296875" style="6" bestFit="1" customWidth="1"/>
    <col min="6" max="8" width="12.6328125" style="6" customWidth="1"/>
    <col min="9" max="16384" width="8.7265625" style="3"/>
  </cols>
  <sheetData>
    <row r="1" spans="1:9" ht="55" customHeight="1" thickTop="1" thickBot="1" x14ac:dyDescent="0.4">
      <c r="A1" s="12" t="s">
        <v>97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9" ht="27" customHeight="1" thickTop="1" x14ac:dyDescent="0.35">
      <c r="A2" s="14"/>
      <c r="B2" s="15"/>
      <c r="C2" s="15"/>
      <c r="D2" s="15"/>
      <c r="E2" s="5"/>
      <c r="F2" s="5"/>
      <c r="G2" s="5"/>
      <c r="H2" s="5"/>
    </row>
    <row r="3" spans="1:9" x14ac:dyDescent="0.35">
      <c r="A3" s="14" t="s">
        <v>98</v>
      </c>
      <c r="B3" s="59">
        <v>81332.88</v>
      </c>
      <c r="C3" s="59">
        <v>82990.2</v>
      </c>
      <c r="D3" s="59">
        <v>84325</v>
      </c>
      <c r="E3" s="57">
        <v>0</v>
      </c>
      <c r="F3" s="57">
        <v>0</v>
      </c>
      <c r="G3" s="57">
        <v>0</v>
      </c>
      <c r="H3" s="57">
        <v>0</v>
      </c>
    </row>
    <row r="4" spans="1:9" x14ac:dyDescent="0.35">
      <c r="A4" s="14" t="s">
        <v>99</v>
      </c>
      <c r="B4" s="20">
        <v>55631.99</v>
      </c>
      <c r="C4" s="20">
        <v>53101.24</v>
      </c>
      <c r="D4" s="20">
        <v>56115</v>
      </c>
      <c r="E4" s="6">
        <v>0</v>
      </c>
      <c r="F4" s="6">
        <v>0</v>
      </c>
      <c r="G4" s="6">
        <v>0</v>
      </c>
      <c r="H4" s="6">
        <v>0</v>
      </c>
    </row>
    <row r="5" spans="1:9" x14ac:dyDescent="0.35">
      <c r="A5" s="14" t="s">
        <v>100</v>
      </c>
      <c r="B5" s="20">
        <v>950</v>
      </c>
      <c r="C5" s="20">
        <v>950</v>
      </c>
      <c r="D5" s="20">
        <v>950</v>
      </c>
      <c r="E5" s="6">
        <v>0</v>
      </c>
      <c r="F5" s="6">
        <v>0</v>
      </c>
      <c r="G5" s="6">
        <v>0</v>
      </c>
      <c r="H5" s="6">
        <v>0</v>
      </c>
    </row>
    <row r="6" spans="1:9" x14ac:dyDescent="0.35">
      <c r="A6" s="14" t="s">
        <v>101</v>
      </c>
      <c r="B6" s="20">
        <v>2338</v>
      </c>
      <c r="C6" s="20">
        <v>2385</v>
      </c>
      <c r="D6" s="20">
        <v>2430</v>
      </c>
      <c r="E6" s="6">
        <v>0</v>
      </c>
      <c r="F6" s="6">
        <v>0</v>
      </c>
      <c r="G6" s="6">
        <v>0</v>
      </c>
      <c r="H6" s="6">
        <v>0</v>
      </c>
    </row>
    <row r="7" spans="1:9" x14ac:dyDescent="0.35">
      <c r="A7" s="14" t="s">
        <v>102</v>
      </c>
      <c r="B7" s="20">
        <v>18546.62</v>
      </c>
      <c r="C7" s="20">
        <v>18261.89</v>
      </c>
      <c r="D7" s="20">
        <v>22663</v>
      </c>
      <c r="E7" s="6">
        <v>0</v>
      </c>
      <c r="F7" s="6">
        <v>0</v>
      </c>
      <c r="G7" s="6">
        <v>0</v>
      </c>
      <c r="H7" s="6">
        <v>0</v>
      </c>
    </row>
    <row r="8" spans="1:9" ht="16" thickBot="1" x14ac:dyDescent="0.4">
      <c r="A8" s="14" t="s">
        <v>103</v>
      </c>
      <c r="B8" s="21">
        <v>875</v>
      </c>
      <c r="C8" s="21">
        <v>875</v>
      </c>
      <c r="D8" s="21">
        <v>875</v>
      </c>
      <c r="E8" s="10">
        <v>0</v>
      </c>
      <c r="F8" s="10">
        <v>0</v>
      </c>
      <c r="G8" s="10">
        <v>0</v>
      </c>
      <c r="H8" s="10">
        <v>0</v>
      </c>
    </row>
    <row r="9" spans="1:9" x14ac:dyDescent="0.35">
      <c r="A9" s="17" t="s">
        <v>104</v>
      </c>
      <c r="B9" s="23">
        <f t="shared" ref="B9:H9" si="0">SUM(B3:B8)</f>
        <v>159674.49</v>
      </c>
      <c r="C9" s="23">
        <f t="shared" si="0"/>
        <v>158563.33000000002</v>
      </c>
      <c r="D9" s="23">
        <f t="shared" si="0"/>
        <v>167358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</row>
    <row r="10" spans="1:9" x14ac:dyDescent="0.35">
      <c r="A10" s="14"/>
      <c r="B10" s="20"/>
      <c r="C10" s="20"/>
      <c r="D10" s="20"/>
    </row>
    <row r="11" spans="1:9" x14ac:dyDescent="0.35">
      <c r="A11" s="14" t="s">
        <v>105</v>
      </c>
      <c r="B11" s="20">
        <v>300</v>
      </c>
      <c r="C11" s="20">
        <v>340.01</v>
      </c>
      <c r="D11" s="20">
        <v>300</v>
      </c>
      <c r="E11" s="6">
        <v>0</v>
      </c>
      <c r="F11" s="6">
        <v>0</v>
      </c>
      <c r="G11" s="6">
        <v>0</v>
      </c>
      <c r="H11" s="6">
        <v>0</v>
      </c>
    </row>
    <row r="12" spans="1:9" x14ac:dyDescent="0.35">
      <c r="A12" s="14" t="s">
        <v>106</v>
      </c>
      <c r="B12" s="20">
        <v>9027.73</v>
      </c>
      <c r="C12" s="20">
        <v>9225.08</v>
      </c>
      <c r="D12" s="20">
        <v>10293</v>
      </c>
      <c r="E12" s="6">
        <v>0</v>
      </c>
      <c r="F12" s="6">
        <v>0</v>
      </c>
      <c r="G12" s="6">
        <v>0</v>
      </c>
      <c r="H12" s="6">
        <v>0</v>
      </c>
    </row>
    <row r="13" spans="1:9" x14ac:dyDescent="0.35">
      <c r="A13" s="14" t="s">
        <v>107</v>
      </c>
      <c r="B13" s="20">
        <v>0</v>
      </c>
      <c r="C13" s="20">
        <v>208.99</v>
      </c>
      <c r="D13" s="20">
        <v>350</v>
      </c>
      <c r="E13" s="6">
        <v>0</v>
      </c>
      <c r="F13" s="6">
        <v>0</v>
      </c>
      <c r="G13" s="6">
        <v>0</v>
      </c>
      <c r="H13" s="6">
        <v>0</v>
      </c>
      <c r="I13" s="3" t="s">
        <v>113</v>
      </c>
    </row>
    <row r="14" spans="1:9" x14ac:dyDescent="0.35">
      <c r="A14" s="14" t="s">
        <v>108</v>
      </c>
      <c r="B14" s="20">
        <v>2055.86</v>
      </c>
      <c r="C14" s="20">
        <v>3176.24</v>
      </c>
      <c r="D14" s="20">
        <v>3400</v>
      </c>
      <c r="E14" s="6">
        <v>0</v>
      </c>
      <c r="F14" s="6">
        <v>0</v>
      </c>
      <c r="G14" s="6">
        <v>0</v>
      </c>
      <c r="H14" s="6">
        <v>0</v>
      </c>
    </row>
    <row r="15" spans="1:9" x14ac:dyDescent="0.35">
      <c r="A15" s="14" t="s">
        <v>109</v>
      </c>
      <c r="B15" s="20">
        <v>0</v>
      </c>
      <c r="C15" s="20">
        <v>1174.5999999999999</v>
      </c>
      <c r="D15" s="20">
        <v>1200</v>
      </c>
      <c r="E15" s="6">
        <v>0</v>
      </c>
      <c r="F15" s="6">
        <v>0</v>
      </c>
      <c r="G15" s="6">
        <v>0</v>
      </c>
      <c r="H15" s="6">
        <v>0</v>
      </c>
    </row>
    <row r="16" spans="1:9" x14ac:dyDescent="0.35">
      <c r="A16" s="14" t="s">
        <v>110</v>
      </c>
      <c r="B16" s="20">
        <v>1065.6400000000001</v>
      </c>
      <c r="C16" s="20">
        <v>177.6</v>
      </c>
      <c r="D16" s="20">
        <v>0</v>
      </c>
      <c r="E16" s="6">
        <v>0</v>
      </c>
      <c r="F16" s="6">
        <v>0</v>
      </c>
      <c r="G16" s="6">
        <v>0</v>
      </c>
      <c r="H16" s="6">
        <v>0</v>
      </c>
    </row>
    <row r="17" spans="1:8" ht="16" thickBot="1" x14ac:dyDescent="0.4">
      <c r="A17" s="14" t="s">
        <v>111</v>
      </c>
      <c r="B17" s="21">
        <v>220</v>
      </c>
      <c r="C17" s="21">
        <v>250</v>
      </c>
      <c r="D17" s="21">
        <v>400</v>
      </c>
      <c r="E17" s="10">
        <v>0</v>
      </c>
      <c r="F17" s="10">
        <v>0</v>
      </c>
      <c r="G17" s="10">
        <v>0</v>
      </c>
      <c r="H17" s="10">
        <v>0</v>
      </c>
    </row>
    <row r="18" spans="1:8" x14ac:dyDescent="0.35">
      <c r="A18" s="17" t="s">
        <v>6</v>
      </c>
      <c r="B18" s="23">
        <f t="shared" ref="B18:H18" si="1">SUM(B11:B17)</f>
        <v>12669.23</v>
      </c>
      <c r="C18" s="23">
        <f t="shared" si="1"/>
        <v>14552.52</v>
      </c>
      <c r="D18" s="23">
        <f t="shared" si="1"/>
        <v>15943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</row>
    <row r="19" spans="1:8" x14ac:dyDescent="0.35">
      <c r="A19" s="14"/>
      <c r="B19" s="20"/>
      <c r="C19" s="20"/>
      <c r="D19" s="20"/>
    </row>
    <row r="20" spans="1:8" ht="16" thickBot="1" x14ac:dyDescent="0.4">
      <c r="A20" s="35" t="s">
        <v>112</v>
      </c>
      <c r="B20" s="25">
        <f>SUM(B9+B18)</f>
        <v>172343.72</v>
      </c>
      <c r="C20" s="25">
        <f t="shared" ref="C20:H20" si="2">SUM(C9+C18)</f>
        <v>173115.85</v>
      </c>
      <c r="D20" s="25">
        <f t="shared" si="2"/>
        <v>183301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</row>
    <row r="21" spans="1:8" ht="16" thickTop="1" x14ac:dyDescent="0.35">
      <c r="A21" s="4"/>
    </row>
    <row r="22" spans="1:8" x14ac:dyDescent="0.35">
      <c r="A22" s="4"/>
    </row>
    <row r="23" spans="1:8" x14ac:dyDescent="0.35">
      <c r="A23" s="4"/>
    </row>
    <row r="24" spans="1:8" x14ac:dyDescent="0.35">
      <c r="A24" s="4"/>
    </row>
    <row r="25" spans="1:8" x14ac:dyDescent="0.35">
      <c r="A25" s="4"/>
    </row>
    <row r="26" spans="1:8" x14ac:dyDescent="0.35">
      <c r="A26" s="4"/>
    </row>
    <row r="27" spans="1:8" x14ac:dyDescent="0.35">
      <c r="A27" s="4"/>
    </row>
    <row r="28" spans="1:8" x14ac:dyDescent="0.35">
      <c r="A28" s="4"/>
    </row>
    <row r="29" spans="1:8" x14ac:dyDescent="0.35">
      <c r="A29" s="4"/>
    </row>
    <row r="30" spans="1:8" x14ac:dyDescent="0.35">
      <c r="A30" s="4"/>
    </row>
    <row r="31" spans="1:8" x14ac:dyDescent="0.35">
      <c r="A31" s="4"/>
    </row>
    <row r="32" spans="1:8" x14ac:dyDescent="0.35">
      <c r="A32" s="4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CDA70-4C8E-4D87-AC89-F116D952CCDE}">
  <dimension ref="A1:H7"/>
  <sheetViews>
    <sheetView zoomScaleNormal="100" workbookViewId="0">
      <selection activeCell="E3" sqref="E3"/>
    </sheetView>
  </sheetViews>
  <sheetFormatPr defaultRowHeight="14.5" x14ac:dyDescent="0.35"/>
  <cols>
    <col min="1" max="1" width="32.6328125" style="3" customWidth="1"/>
    <col min="2" max="8" width="12.6328125" style="3" customWidth="1"/>
    <col min="9" max="16384" width="8.7265625" style="3"/>
  </cols>
  <sheetData>
    <row r="1" spans="1:8" ht="55" customHeight="1" thickTop="1" thickBot="1" x14ac:dyDescent="0.4">
      <c r="A1" s="12" t="s">
        <v>114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5"/>
      <c r="C2" s="15"/>
      <c r="D2" s="15"/>
      <c r="E2" s="5"/>
      <c r="F2" s="5"/>
      <c r="G2" s="5"/>
    </row>
    <row r="3" spans="1:8" ht="16" thickBot="1" x14ac:dyDescent="0.4">
      <c r="A3" s="14" t="s">
        <v>115</v>
      </c>
      <c r="B3" s="60">
        <v>110</v>
      </c>
      <c r="C3" s="60">
        <v>110</v>
      </c>
      <c r="D3" s="60">
        <v>110</v>
      </c>
      <c r="E3" s="41">
        <v>0</v>
      </c>
      <c r="F3" s="41">
        <v>0</v>
      </c>
      <c r="G3" s="41">
        <v>0</v>
      </c>
      <c r="H3" s="41">
        <v>0</v>
      </c>
    </row>
    <row r="4" spans="1:8" x14ac:dyDescent="0.35">
      <c r="A4" s="22" t="s">
        <v>17</v>
      </c>
      <c r="B4" s="23">
        <f t="shared" ref="B4:H4" si="0">SUM(B3)</f>
        <v>110</v>
      </c>
      <c r="C4" s="23">
        <f t="shared" si="0"/>
        <v>110</v>
      </c>
      <c r="D4" s="23">
        <f t="shared" si="0"/>
        <v>110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</row>
    <row r="5" spans="1:8" x14ac:dyDescent="0.35">
      <c r="A5" s="30"/>
      <c r="B5" s="30"/>
      <c r="C5" s="30"/>
      <c r="D5" s="30"/>
      <c r="E5" s="30"/>
      <c r="F5" s="30"/>
      <c r="G5" s="30"/>
      <c r="H5" s="30"/>
    </row>
    <row r="6" spans="1:8" ht="15" thickBot="1" x14ac:dyDescent="0.4">
      <c r="A6" s="24" t="s">
        <v>116</v>
      </c>
      <c r="B6" s="25">
        <f>SUM(B4)</f>
        <v>110</v>
      </c>
      <c r="C6" s="25">
        <f t="shared" ref="C6:H6" si="1">SUM(C4)</f>
        <v>110</v>
      </c>
      <c r="D6" s="25">
        <f t="shared" si="1"/>
        <v>110</v>
      </c>
      <c r="E6" s="25">
        <f t="shared" si="1"/>
        <v>0</v>
      </c>
      <c r="F6" s="25">
        <f t="shared" si="1"/>
        <v>0</v>
      </c>
      <c r="G6" s="25">
        <f t="shared" si="1"/>
        <v>0</v>
      </c>
      <c r="H6" s="25">
        <f t="shared" si="1"/>
        <v>0</v>
      </c>
    </row>
    <row r="7" spans="1:8" ht="15" thickTop="1" x14ac:dyDescent="0.35">
      <c r="A7" s="30"/>
      <c r="B7" s="30"/>
      <c r="C7" s="30"/>
      <c r="D7" s="30"/>
      <c r="E7" s="30"/>
      <c r="F7" s="30"/>
      <c r="G7" s="30"/>
      <c r="H7" s="30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A8E96-5B0D-4C1F-BC68-63511CF28494}">
  <dimension ref="A1:H20"/>
  <sheetViews>
    <sheetView workbookViewId="0">
      <selection activeCell="I1" sqref="I1"/>
    </sheetView>
  </sheetViews>
  <sheetFormatPr defaultRowHeight="14.5" x14ac:dyDescent="0.35"/>
  <cols>
    <col min="1" max="1" width="32.6328125" style="3" customWidth="1"/>
    <col min="2" max="8" width="12.6328125" style="3" customWidth="1"/>
    <col min="9" max="16384" width="8.7265625" style="3"/>
  </cols>
  <sheetData>
    <row r="1" spans="1:8" ht="55" customHeight="1" thickTop="1" thickBot="1" x14ac:dyDescent="0.4">
      <c r="A1" s="12" t="s">
        <v>117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5"/>
      <c r="C2" s="15"/>
      <c r="D2" s="15"/>
      <c r="E2" s="5"/>
      <c r="F2" s="5"/>
      <c r="G2" s="5"/>
    </row>
    <row r="3" spans="1:8" ht="15" customHeight="1" x14ac:dyDescent="0.35">
      <c r="A3" s="14" t="s">
        <v>119</v>
      </c>
      <c r="B3" s="15">
        <v>0</v>
      </c>
      <c r="C3" s="15">
        <v>0</v>
      </c>
      <c r="D3" s="15">
        <v>358</v>
      </c>
      <c r="E3" s="5">
        <v>0</v>
      </c>
      <c r="F3" s="5">
        <v>0</v>
      </c>
      <c r="G3" s="5">
        <v>0</v>
      </c>
      <c r="H3" s="5">
        <v>0</v>
      </c>
    </row>
    <row r="4" spans="1:8" ht="15" customHeight="1" thickBot="1" x14ac:dyDescent="0.4">
      <c r="A4" s="14" t="s">
        <v>120</v>
      </c>
      <c r="B4" s="28">
        <v>245</v>
      </c>
      <c r="C4" s="28">
        <v>0</v>
      </c>
      <c r="D4" s="28">
        <v>245</v>
      </c>
      <c r="E4" s="26">
        <v>0</v>
      </c>
      <c r="F4" s="26">
        <v>0</v>
      </c>
      <c r="G4" s="26">
        <v>0</v>
      </c>
      <c r="H4" s="26">
        <v>0</v>
      </c>
    </row>
    <row r="5" spans="1:8" x14ac:dyDescent="0.35">
      <c r="A5" s="22" t="s">
        <v>17</v>
      </c>
      <c r="B5" s="29">
        <f t="shared" ref="B5:H5" si="0">SUM(B3:B4)</f>
        <v>245</v>
      </c>
      <c r="C5" s="29">
        <f t="shared" si="0"/>
        <v>0</v>
      </c>
      <c r="D5" s="29">
        <f t="shared" si="0"/>
        <v>603</v>
      </c>
      <c r="E5" s="29">
        <f t="shared" si="0"/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</row>
    <row r="6" spans="1:8" x14ac:dyDescent="0.35">
      <c r="A6" s="30"/>
      <c r="B6" s="23"/>
      <c r="C6" s="23"/>
      <c r="D6" s="23"/>
      <c r="E6" s="11"/>
      <c r="F6" s="11"/>
      <c r="G6" s="11"/>
      <c r="H6" s="11"/>
    </row>
    <row r="7" spans="1:8" x14ac:dyDescent="0.35">
      <c r="A7" s="30"/>
      <c r="B7" s="30"/>
      <c r="C7" s="30"/>
      <c r="D7" s="30"/>
    </row>
    <row r="8" spans="1:8" ht="15" thickBot="1" x14ac:dyDescent="0.4">
      <c r="A8" s="24" t="s">
        <v>118</v>
      </c>
      <c r="B8" s="25">
        <f>SUM(B5)</f>
        <v>245</v>
      </c>
      <c r="C8" s="25">
        <f t="shared" ref="C8:H8" si="1">SUM(C5)</f>
        <v>0</v>
      </c>
      <c r="D8" s="25">
        <f t="shared" si="1"/>
        <v>603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</row>
    <row r="9" spans="1:8" ht="15" thickTop="1" x14ac:dyDescent="0.35"/>
    <row r="20" spans="5:5" x14ac:dyDescent="0.35">
      <c r="E20" s="27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A4ECA-E6C5-4E2A-B343-988ACD790785}">
  <dimension ref="A1:I16"/>
  <sheetViews>
    <sheetView zoomScaleNormal="100" workbookViewId="0">
      <selection activeCell="I1" sqref="I1"/>
    </sheetView>
  </sheetViews>
  <sheetFormatPr defaultRowHeight="14.5" x14ac:dyDescent="0.35"/>
  <cols>
    <col min="1" max="1" width="32.6328125" style="9" customWidth="1"/>
    <col min="2" max="8" width="12.6328125" style="6" customWidth="1"/>
    <col min="9" max="16384" width="8.7265625" style="3"/>
  </cols>
  <sheetData>
    <row r="1" spans="1:9" ht="55" customHeight="1" thickTop="1" thickBot="1" x14ac:dyDescent="0.4">
      <c r="A1" s="12" t="s">
        <v>121</v>
      </c>
      <c r="B1" s="13" t="s">
        <v>9</v>
      </c>
      <c r="C1" s="13" t="s">
        <v>10</v>
      </c>
      <c r="D1" s="13" t="s">
        <v>0</v>
      </c>
      <c r="E1" s="1" t="s">
        <v>1</v>
      </c>
      <c r="F1" s="1" t="s">
        <v>2</v>
      </c>
      <c r="G1" s="1" t="s">
        <v>8</v>
      </c>
      <c r="H1" s="2" t="s">
        <v>3</v>
      </c>
    </row>
    <row r="2" spans="1:9" ht="27" customHeight="1" thickTop="1" x14ac:dyDescent="0.35">
      <c r="A2" s="14"/>
      <c r="B2" s="15"/>
      <c r="C2" s="15"/>
      <c r="D2" s="15"/>
      <c r="E2" s="5"/>
      <c r="F2" s="5"/>
      <c r="G2" s="5"/>
    </row>
    <row r="3" spans="1:9" ht="16" thickBot="1" x14ac:dyDescent="0.4">
      <c r="A3" s="14" t="s">
        <v>122</v>
      </c>
      <c r="B3" s="16">
        <v>30792.52</v>
      </c>
      <c r="C3" s="16">
        <v>30409.66</v>
      </c>
      <c r="D3" s="16">
        <v>31522</v>
      </c>
      <c r="E3" s="7">
        <v>0</v>
      </c>
      <c r="F3" s="7">
        <v>0</v>
      </c>
      <c r="G3" s="7">
        <v>0</v>
      </c>
      <c r="H3" s="7">
        <v>0</v>
      </c>
    </row>
    <row r="4" spans="1:9" ht="15.5" x14ac:dyDescent="0.35">
      <c r="A4" s="17" t="s">
        <v>5</v>
      </c>
      <c r="B4" s="18">
        <f t="shared" ref="B4:H4" si="0">SUM(B3)</f>
        <v>30792.52</v>
      </c>
      <c r="C4" s="18">
        <f t="shared" si="0"/>
        <v>30409.66</v>
      </c>
      <c r="D4" s="18">
        <f t="shared" si="0"/>
        <v>31522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0</v>
      </c>
      <c r="I4" s="6"/>
    </row>
    <row r="5" spans="1:9" x14ac:dyDescent="0.35">
      <c r="A5" s="19"/>
      <c r="B5" s="20"/>
      <c r="C5" s="20"/>
      <c r="D5" s="20"/>
    </row>
    <row r="6" spans="1:9" x14ac:dyDescent="0.35">
      <c r="A6" s="19" t="s">
        <v>123</v>
      </c>
      <c r="B6" s="20">
        <v>0</v>
      </c>
      <c r="C6" s="20">
        <v>150</v>
      </c>
      <c r="D6" s="20">
        <v>2500</v>
      </c>
      <c r="E6" s="6">
        <v>0</v>
      </c>
      <c r="F6" s="6">
        <v>0</v>
      </c>
      <c r="G6" s="6">
        <v>0</v>
      </c>
      <c r="H6" s="6">
        <v>0</v>
      </c>
    </row>
    <row r="7" spans="1:9" x14ac:dyDescent="0.35">
      <c r="A7" s="19" t="s">
        <v>124</v>
      </c>
      <c r="B7" s="20">
        <v>0</v>
      </c>
      <c r="C7" s="20">
        <v>0</v>
      </c>
      <c r="D7" s="20">
        <v>250</v>
      </c>
      <c r="E7" s="6">
        <v>0</v>
      </c>
      <c r="F7" s="6">
        <v>0</v>
      </c>
      <c r="G7" s="6">
        <v>0</v>
      </c>
      <c r="H7" s="6">
        <v>0</v>
      </c>
    </row>
    <row r="8" spans="1:9" x14ac:dyDescent="0.35">
      <c r="A8" s="19" t="s">
        <v>125</v>
      </c>
      <c r="B8" s="20">
        <v>300</v>
      </c>
      <c r="C8" s="20">
        <v>0</v>
      </c>
      <c r="D8" s="20">
        <v>2500</v>
      </c>
      <c r="E8" s="6">
        <v>0</v>
      </c>
      <c r="F8" s="6">
        <v>0</v>
      </c>
      <c r="G8" s="6">
        <v>0</v>
      </c>
      <c r="H8" s="6">
        <v>0</v>
      </c>
    </row>
    <row r="9" spans="1:9" x14ac:dyDescent="0.35">
      <c r="A9" s="19" t="s">
        <v>126</v>
      </c>
      <c r="B9" s="20">
        <v>487.5</v>
      </c>
      <c r="C9" s="20">
        <v>540</v>
      </c>
      <c r="D9" s="20">
        <v>500</v>
      </c>
      <c r="E9" s="6">
        <v>0</v>
      </c>
      <c r="F9" s="6">
        <v>0</v>
      </c>
      <c r="G9" s="6">
        <v>0</v>
      </c>
      <c r="H9" s="6">
        <v>0</v>
      </c>
    </row>
    <row r="10" spans="1:9" x14ac:dyDescent="0.35">
      <c r="A10" s="19" t="s">
        <v>127</v>
      </c>
      <c r="B10" s="20">
        <v>34341</v>
      </c>
      <c r="C10" s="20">
        <v>53433</v>
      </c>
      <c r="D10" s="20">
        <v>75000</v>
      </c>
      <c r="E10" s="6">
        <v>0</v>
      </c>
      <c r="F10" s="6">
        <v>0</v>
      </c>
      <c r="G10" s="6">
        <v>0</v>
      </c>
      <c r="H10" s="6">
        <v>0</v>
      </c>
      <c r="I10" s="3">
        <v>0</v>
      </c>
    </row>
    <row r="11" spans="1:9" x14ac:dyDescent="0.35">
      <c r="A11" s="19" t="s">
        <v>128</v>
      </c>
      <c r="B11" s="20">
        <v>12675</v>
      </c>
      <c r="C11" s="20">
        <v>4732</v>
      </c>
      <c r="D11" s="20">
        <v>14000</v>
      </c>
      <c r="E11" s="6">
        <v>0</v>
      </c>
      <c r="F11" s="6">
        <v>0</v>
      </c>
      <c r="G11" s="6">
        <v>0</v>
      </c>
      <c r="H11" s="6">
        <v>0</v>
      </c>
    </row>
    <row r="12" spans="1:9" ht="15" thickBot="1" x14ac:dyDescent="0.4">
      <c r="A12" s="19" t="s">
        <v>129</v>
      </c>
      <c r="B12" s="21">
        <v>873.17</v>
      </c>
      <c r="C12" s="21">
        <v>420.12</v>
      </c>
      <c r="D12" s="21">
        <v>1000</v>
      </c>
      <c r="E12" s="10">
        <v>0</v>
      </c>
      <c r="F12" s="10">
        <v>0</v>
      </c>
      <c r="G12" s="10">
        <v>0</v>
      </c>
      <c r="H12" s="10">
        <v>0</v>
      </c>
    </row>
    <row r="13" spans="1:9" x14ac:dyDescent="0.35">
      <c r="A13" s="22" t="s">
        <v>17</v>
      </c>
      <c r="B13" s="23">
        <f t="shared" ref="B13:H13" si="1">SUM(B6:B12)</f>
        <v>48676.67</v>
      </c>
      <c r="C13" s="23">
        <f t="shared" si="1"/>
        <v>59275.12</v>
      </c>
      <c r="D13" s="23">
        <f t="shared" si="1"/>
        <v>95750</v>
      </c>
      <c r="E13" s="23">
        <f t="shared" si="1"/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</row>
    <row r="14" spans="1:9" x14ac:dyDescent="0.35">
      <c r="A14" s="19"/>
      <c r="B14" s="20"/>
      <c r="C14" s="20"/>
      <c r="D14" s="20"/>
      <c r="E14" s="20"/>
      <c r="F14" s="20"/>
      <c r="G14" s="20"/>
      <c r="H14" s="20"/>
    </row>
    <row r="15" spans="1:9" ht="15" thickBot="1" x14ac:dyDescent="0.4">
      <c r="A15" s="24" t="s">
        <v>130</v>
      </c>
      <c r="B15" s="25">
        <f>SUM(B4+B13)</f>
        <v>79469.19</v>
      </c>
      <c r="C15" s="25">
        <f t="shared" ref="C15:H15" si="2">SUM(C4+C13)</f>
        <v>89684.78</v>
      </c>
      <c r="D15" s="25">
        <f t="shared" si="2"/>
        <v>127272</v>
      </c>
      <c r="E15" s="25">
        <f t="shared" si="2"/>
        <v>0</v>
      </c>
      <c r="F15" s="25">
        <f t="shared" si="2"/>
        <v>0</v>
      </c>
      <c r="G15" s="25">
        <f t="shared" si="2"/>
        <v>0</v>
      </c>
      <c r="H15" s="25">
        <f t="shared" si="2"/>
        <v>0</v>
      </c>
    </row>
    <row r="16" spans="1:9" ht="15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D004A-895D-4066-8E29-89549A2B8AF0}">
  <dimension ref="A1:H1048576"/>
  <sheetViews>
    <sheetView view="pageBreakPreview" zoomScaleNormal="120" zoomScaleSheetLayoutView="100" workbookViewId="0">
      <selection activeCell="I1" sqref="I1"/>
    </sheetView>
  </sheetViews>
  <sheetFormatPr defaultRowHeight="14.5" x14ac:dyDescent="0.35"/>
  <cols>
    <col min="1" max="1" width="32.6328125" style="3" customWidth="1"/>
    <col min="2" max="8" width="12.6328125" style="3" customWidth="1"/>
    <col min="9" max="16384" width="8.7265625" style="3"/>
  </cols>
  <sheetData>
    <row r="1" spans="1:8" ht="55" customHeight="1" thickTop="1" thickBot="1" x14ac:dyDescent="0.4">
      <c r="A1" s="12" t="s">
        <v>131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5"/>
      <c r="C2" s="15"/>
      <c r="D2" s="15"/>
      <c r="E2" s="5"/>
      <c r="F2" s="5"/>
      <c r="G2" s="5"/>
    </row>
    <row r="3" spans="1:8" ht="16" thickBot="1" x14ac:dyDescent="0.4">
      <c r="A3" s="14" t="s">
        <v>132</v>
      </c>
      <c r="B3" s="60">
        <v>3300</v>
      </c>
      <c r="C3" s="60">
        <v>3900</v>
      </c>
      <c r="D3" s="60">
        <v>3600</v>
      </c>
      <c r="E3" s="41">
        <v>0</v>
      </c>
      <c r="F3" s="41">
        <v>0</v>
      </c>
      <c r="G3" s="41">
        <v>0</v>
      </c>
      <c r="H3" s="41">
        <v>0</v>
      </c>
    </row>
    <row r="4" spans="1:8" x14ac:dyDescent="0.35">
      <c r="A4" s="22" t="s">
        <v>5</v>
      </c>
      <c r="B4" s="23">
        <f t="shared" ref="B4:H4" si="0">SUM(B3)</f>
        <v>3300</v>
      </c>
      <c r="C4" s="23">
        <f t="shared" si="0"/>
        <v>3900</v>
      </c>
      <c r="D4" s="23">
        <f t="shared" si="0"/>
        <v>3600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</row>
    <row r="5" spans="1:8" x14ac:dyDescent="0.35">
      <c r="A5" s="30"/>
      <c r="B5" s="30"/>
      <c r="C5" s="30"/>
      <c r="D5" s="30"/>
      <c r="E5" s="30"/>
      <c r="F5" s="30"/>
      <c r="G5" s="30"/>
      <c r="H5" s="30"/>
    </row>
    <row r="6" spans="1:8" ht="15" thickBot="1" x14ac:dyDescent="0.4">
      <c r="A6" s="24" t="s">
        <v>133</v>
      </c>
      <c r="B6" s="25">
        <f>SUM(B4)</f>
        <v>3300</v>
      </c>
      <c r="C6" s="25">
        <f t="shared" ref="C6:H6" si="1">SUM(C4)</f>
        <v>3900</v>
      </c>
      <c r="D6" s="25">
        <f t="shared" si="1"/>
        <v>3600</v>
      </c>
      <c r="E6" s="25">
        <f t="shared" si="1"/>
        <v>0</v>
      </c>
      <c r="F6" s="25">
        <f t="shared" si="1"/>
        <v>0</v>
      </c>
      <c r="G6" s="25">
        <f t="shared" si="1"/>
        <v>0</v>
      </c>
      <c r="H6" s="25">
        <f t="shared" si="1"/>
        <v>0</v>
      </c>
    </row>
    <row r="7" spans="1:8" ht="15" thickTop="1" x14ac:dyDescent="0.35"/>
    <row r="1048576" spans="2:8" x14ac:dyDescent="0.35">
      <c r="B1048576" s="6">
        <f t="shared" ref="B1048576:H1048576" si="2">SUM(B6)</f>
        <v>3300</v>
      </c>
      <c r="C1048576" s="6">
        <f t="shared" si="2"/>
        <v>3900</v>
      </c>
      <c r="D1048576" s="6">
        <f t="shared" si="2"/>
        <v>3600</v>
      </c>
      <c r="E1048576" s="6">
        <f t="shared" si="2"/>
        <v>0</v>
      </c>
      <c r="F1048576" s="6">
        <f t="shared" si="2"/>
        <v>0</v>
      </c>
      <c r="G1048576" s="6">
        <f t="shared" si="2"/>
        <v>0</v>
      </c>
      <c r="H1048576" s="6">
        <f t="shared" si="2"/>
        <v>0</v>
      </c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BF8C7-2418-49AD-A09A-BFA3238D8242}">
  <dimension ref="A1:H11"/>
  <sheetViews>
    <sheetView workbookViewId="0">
      <selection activeCell="I1" sqref="I1"/>
    </sheetView>
  </sheetViews>
  <sheetFormatPr defaultRowHeight="14.5" x14ac:dyDescent="0.35"/>
  <cols>
    <col min="1" max="1" width="32.6328125" style="3" customWidth="1"/>
    <col min="2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140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5"/>
      <c r="C2" s="15"/>
      <c r="D2" s="15"/>
      <c r="E2" s="5"/>
      <c r="F2" s="5"/>
      <c r="G2" s="5"/>
    </row>
    <row r="3" spans="1:8" ht="15.5" x14ac:dyDescent="0.35">
      <c r="A3" s="14" t="s">
        <v>134</v>
      </c>
      <c r="B3" s="62">
        <v>0</v>
      </c>
      <c r="C3" s="62">
        <v>377.98</v>
      </c>
      <c r="D3" s="62">
        <v>400</v>
      </c>
      <c r="E3" s="61">
        <v>0</v>
      </c>
      <c r="F3" s="61">
        <v>0</v>
      </c>
      <c r="G3" s="61">
        <v>0</v>
      </c>
      <c r="H3" s="61">
        <v>0</v>
      </c>
    </row>
    <row r="4" spans="1:8" ht="15.5" x14ac:dyDescent="0.35">
      <c r="A4" s="14" t="s">
        <v>135</v>
      </c>
      <c r="B4" s="48">
        <v>1100</v>
      </c>
      <c r="C4" s="48">
        <v>1000</v>
      </c>
      <c r="D4" s="48">
        <v>1600</v>
      </c>
      <c r="E4" s="54">
        <v>0</v>
      </c>
      <c r="F4" s="54">
        <v>0</v>
      </c>
      <c r="G4" s="54">
        <v>0</v>
      </c>
      <c r="H4" s="54">
        <v>0</v>
      </c>
    </row>
    <row r="5" spans="1:8" ht="15.5" x14ac:dyDescent="0.35">
      <c r="A5" s="14" t="s">
        <v>136</v>
      </c>
      <c r="B5" s="20">
        <v>1300</v>
      </c>
      <c r="C5" s="20">
        <v>0</v>
      </c>
      <c r="D5" s="20">
        <v>1300</v>
      </c>
      <c r="E5" s="6">
        <v>0</v>
      </c>
      <c r="F5" s="6">
        <v>0</v>
      </c>
      <c r="G5" s="6">
        <v>0</v>
      </c>
      <c r="H5" s="6">
        <v>0</v>
      </c>
    </row>
    <row r="6" spans="1:8" ht="15.5" x14ac:dyDescent="0.35">
      <c r="A6" s="14" t="s">
        <v>137</v>
      </c>
      <c r="B6" s="20">
        <v>300</v>
      </c>
      <c r="C6" s="20">
        <v>300</v>
      </c>
      <c r="D6" s="20">
        <v>400</v>
      </c>
      <c r="E6" s="6">
        <v>0</v>
      </c>
      <c r="F6" s="6">
        <v>0</v>
      </c>
      <c r="G6" s="6">
        <v>0</v>
      </c>
      <c r="H6" s="6">
        <v>0</v>
      </c>
    </row>
    <row r="7" spans="1:8" ht="16" thickBot="1" x14ac:dyDescent="0.4">
      <c r="A7" s="14" t="s">
        <v>138</v>
      </c>
      <c r="B7" s="21">
        <v>3000</v>
      </c>
      <c r="C7" s="21">
        <v>3000</v>
      </c>
      <c r="D7" s="21">
        <v>4500</v>
      </c>
      <c r="E7" s="10">
        <v>0</v>
      </c>
      <c r="F7" s="10">
        <v>0</v>
      </c>
      <c r="G7" s="10">
        <v>0</v>
      </c>
      <c r="H7" s="10">
        <v>0</v>
      </c>
    </row>
    <row r="8" spans="1:8" ht="15.5" x14ac:dyDescent="0.35">
      <c r="A8" s="17" t="s">
        <v>6</v>
      </c>
      <c r="B8" s="23">
        <f t="shared" ref="B8:H8" si="0">SUM(B3:B7)</f>
        <v>5700</v>
      </c>
      <c r="C8" s="23">
        <f t="shared" si="0"/>
        <v>4677.9799999999996</v>
      </c>
      <c r="D8" s="23">
        <f t="shared" si="0"/>
        <v>8200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</row>
    <row r="9" spans="1:8" x14ac:dyDescent="0.35">
      <c r="A9" s="30"/>
      <c r="B9" s="20"/>
      <c r="C9" s="20"/>
      <c r="D9" s="20"/>
      <c r="E9" s="20"/>
      <c r="F9" s="20"/>
      <c r="G9" s="20"/>
      <c r="H9" s="20"/>
    </row>
    <row r="10" spans="1:8" ht="16" thickBot="1" x14ac:dyDescent="0.4">
      <c r="A10" s="35" t="s">
        <v>139</v>
      </c>
      <c r="B10" s="25">
        <f>SUM(B8)</f>
        <v>5700</v>
      </c>
      <c r="C10" s="25">
        <f t="shared" ref="C10:H10" si="1">SUM(C8)</f>
        <v>4677.9799999999996</v>
      </c>
      <c r="D10" s="25">
        <f t="shared" si="1"/>
        <v>8200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</row>
    <row r="11" spans="1:8" ht="15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62DDF-B8C6-4A2D-8C59-90FE3232E36A}">
  <dimension ref="A1:H7"/>
  <sheetViews>
    <sheetView workbookViewId="0">
      <selection activeCell="I2" sqref="I2"/>
    </sheetView>
  </sheetViews>
  <sheetFormatPr defaultRowHeight="14.5" x14ac:dyDescent="0.35"/>
  <cols>
    <col min="1" max="1" width="32.6328125" style="3" customWidth="1"/>
    <col min="2" max="8" width="12.6328125" style="3" customWidth="1"/>
    <col min="9" max="16384" width="8.7265625" style="3"/>
  </cols>
  <sheetData>
    <row r="1" spans="1:8" ht="55" customHeight="1" thickTop="1" thickBot="1" x14ac:dyDescent="0.4">
      <c r="A1" s="12" t="s">
        <v>141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5"/>
      <c r="C2" s="15"/>
      <c r="D2" s="15"/>
      <c r="E2" s="5"/>
      <c r="F2" s="5"/>
      <c r="G2" s="5"/>
    </row>
    <row r="3" spans="1:8" ht="16" thickBot="1" x14ac:dyDescent="0.4">
      <c r="A3" s="14" t="s">
        <v>142</v>
      </c>
      <c r="B3" s="60">
        <v>0</v>
      </c>
      <c r="C3" s="60">
        <v>3691.79</v>
      </c>
      <c r="D3" s="60">
        <v>3200</v>
      </c>
      <c r="E3" s="41">
        <v>0</v>
      </c>
      <c r="F3" s="41">
        <v>0</v>
      </c>
      <c r="G3" s="41">
        <v>0</v>
      </c>
      <c r="H3" s="41">
        <v>0</v>
      </c>
    </row>
    <row r="4" spans="1:8" x14ac:dyDescent="0.35">
      <c r="A4" s="22" t="s">
        <v>17</v>
      </c>
      <c r="B4" s="23">
        <f t="shared" ref="B4:H4" si="0">SUM(B3)</f>
        <v>0</v>
      </c>
      <c r="C4" s="23">
        <f t="shared" si="0"/>
        <v>3691.79</v>
      </c>
      <c r="D4" s="23">
        <f t="shared" si="0"/>
        <v>3200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</row>
    <row r="5" spans="1:8" x14ac:dyDescent="0.35">
      <c r="A5" s="30"/>
      <c r="B5" s="30"/>
      <c r="C5" s="30"/>
      <c r="D5" s="30"/>
      <c r="E5" s="30"/>
      <c r="F5" s="30"/>
      <c r="G5" s="30"/>
      <c r="H5" s="30"/>
    </row>
    <row r="6" spans="1:8" ht="15" thickBot="1" x14ac:dyDescent="0.4">
      <c r="A6" s="24" t="s">
        <v>143</v>
      </c>
      <c r="B6" s="25">
        <f>SUM(B4)</f>
        <v>0</v>
      </c>
      <c r="C6" s="25">
        <f t="shared" ref="C6:H6" si="1">SUM(C4)</f>
        <v>3691.79</v>
      </c>
      <c r="D6" s="25">
        <f t="shared" si="1"/>
        <v>3200</v>
      </c>
      <c r="E6" s="25">
        <f t="shared" si="1"/>
        <v>0</v>
      </c>
      <c r="F6" s="25">
        <f t="shared" si="1"/>
        <v>0</v>
      </c>
      <c r="G6" s="25">
        <f t="shared" si="1"/>
        <v>0</v>
      </c>
      <c r="H6" s="25">
        <f t="shared" si="1"/>
        <v>0</v>
      </c>
    </row>
    <row r="7" spans="1:8" ht="15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B6F0E-A34D-4148-B9D3-1ADA7D408061}">
  <dimension ref="A1:H7"/>
  <sheetViews>
    <sheetView workbookViewId="0">
      <selection activeCell="I2" sqref="I2"/>
    </sheetView>
  </sheetViews>
  <sheetFormatPr defaultRowHeight="14.5" x14ac:dyDescent="0.35"/>
  <cols>
    <col min="1" max="1" width="32.6328125" style="3" customWidth="1"/>
    <col min="2" max="8" width="12.6328125" style="3" customWidth="1"/>
    <col min="9" max="16384" width="8.7265625" style="3"/>
  </cols>
  <sheetData>
    <row r="1" spans="1:8" ht="55" customHeight="1" thickTop="1" thickBot="1" x14ac:dyDescent="0.4">
      <c r="A1" s="12" t="s">
        <v>144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5"/>
      <c r="C2" s="15"/>
      <c r="D2" s="15"/>
      <c r="E2" s="5"/>
      <c r="F2" s="5"/>
      <c r="G2" s="5"/>
    </row>
    <row r="3" spans="1:8" ht="16" thickBot="1" x14ac:dyDescent="0.4">
      <c r="A3" s="14" t="s">
        <v>146</v>
      </c>
      <c r="B3" s="60">
        <v>750</v>
      </c>
      <c r="C3" s="60">
        <v>750</v>
      </c>
      <c r="D3" s="60">
        <v>784</v>
      </c>
      <c r="E3" s="41">
        <v>0</v>
      </c>
      <c r="F3" s="41">
        <v>0</v>
      </c>
      <c r="G3" s="41">
        <v>0</v>
      </c>
      <c r="H3" s="41">
        <v>0</v>
      </c>
    </row>
    <row r="4" spans="1:8" x14ac:dyDescent="0.35">
      <c r="A4" s="22" t="s">
        <v>17</v>
      </c>
      <c r="B4" s="23">
        <f t="shared" ref="B4:H4" si="0">SUM(B3)</f>
        <v>750</v>
      </c>
      <c r="C4" s="23">
        <f t="shared" si="0"/>
        <v>750</v>
      </c>
      <c r="D4" s="23">
        <f t="shared" si="0"/>
        <v>784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</row>
    <row r="5" spans="1:8" x14ac:dyDescent="0.35">
      <c r="A5" s="30"/>
      <c r="B5" s="30"/>
      <c r="C5" s="30"/>
      <c r="D5" s="30"/>
      <c r="E5" s="30"/>
      <c r="F5" s="30"/>
      <c r="G5" s="30"/>
      <c r="H5" s="30"/>
    </row>
    <row r="6" spans="1:8" ht="15" thickBot="1" x14ac:dyDescent="0.4">
      <c r="A6" s="24" t="s">
        <v>145</v>
      </c>
      <c r="B6" s="25">
        <f>SUM(B4)</f>
        <v>750</v>
      </c>
      <c r="C6" s="25">
        <f t="shared" ref="C6:H6" si="1">SUM(C4)</f>
        <v>750</v>
      </c>
      <c r="D6" s="25">
        <f t="shared" si="1"/>
        <v>784</v>
      </c>
      <c r="E6" s="25">
        <f t="shared" si="1"/>
        <v>0</v>
      </c>
      <c r="F6" s="25">
        <f t="shared" si="1"/>
        <v>0</v>
      </c>
      <c r="G6" s="25">
        <f t="shared" si="1"/>
        <v>0</v>
      </c>
      <c r="H6" s="25">
        <f t="shared" si="1"/>
        <v>0</v>
      </c>
    </row>
    <row r="7" spans="1:8" ht="15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9EFC-AB23-43F2-A012-8F93D2A5C0AB}">
  <dimension ref="A1:H55"/>
  <sheetViews>
    <sheetView zoomScaleNormal="100" workbookViewId="0">
      <selection activeCell="I2" sqref="I2"/>
    </sheetView>
  </sheetViews>
  <sheetFormatPr defaultRowHeight="15.5" x14ac:dyDescent="0.35"/>
  <cols>
    <col min="1" max="1" width="32.6328125" style="4" customWidth="1"/>
    <col min="2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147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5"/>
      <c r="C2" s="15"/>
      <c r="D2" s="15"/>
      <c r="E2" s="5"/>
      <c r="F2" s="5"/>
      <c r="G2" s="5"/>
    </row>
    <row r="3" spans="1:8" x14ac:dyDescent="0.35">
      <c r="A3" s="14" t="s">
        <v>148</v>
      </c>
      <c r="B3" s="47">
        <v>125068.59</v>
      </c>
      <c r="C3" s="47">
        <v>136474.41</v>
      </c>
      <c r="D3" s="47">
        <v>129633</v>
      </c>
      <c r="E3" s="40">
        <v>0</v>
      </c>
      <c r="F3" s="40">
        <v>0</v>
      </c>
      <c r="G3" s="40">
        <v>0</v>
      </c>
      <c r="H3" s="40">
        <v>0</v>
      </c>
    </row>
    <row r="4" spans="1:8" x14ac:dyDescent="0.35">
      <c r="A4" s="14" t="s">
        <v>149</v>
      </c>
      <c r="B4" s="47">
        <v>202505.28</v>
      </c>
      <c r="C4" s="47">
        <v>238481.76</v>
      </c>
      <c r="D4" s="47">
        <v>307746</v>
      </c>
      <c r="E4" s="40">
        <v>0</v>
      </c>
      <c r="F4" s="40">
        <v>0</v>
      </c>
      <c r="G4" s="40">
        <v>0</v>
      </c>
      <c r="H4" s="40">
        <v>0</v>
      </c>
    </row>
    <row r="5" spans="1:8" x14ac:dyDescent="0.35">
      <c r="A5" s="14" t="s">
        <v>150</v>
      </c>
      <c r="B5" s="20">
        <v>460528.47</v>
      </c>
      <c r="C5" s="20">
        <v>475938.14</v>
      </c>
      <c r="D5" s="20">
        <v>505509</v>
      </c>
      <c r="E5" s="6">
        <v>0</v>
      </c>
      <c r="F5" s="6">
        <v>0</v>
      </c>
      <c r="G5" s="6">
        <v>0</v>
      </c>
      <c r="H5" s="6">
        <v>0</v>
      </c>
    </row>
    <row r="6" spans="1:8" x14ac:dyDescent="0.35">
      <c r="A6" s="14" t="s">
        <v>151</v>
      </c>
      <c r="B6" s="20">
        <v>1466209.21</v>
      </c>
      <c r="C6" s="20">
        <v>1553116.61</v>
      </c>
      <c r="D6" s="20">
        <v>1666627</v>
      </c>
      <c r="E6" s="6">
        <v>0</v>
      </c>
      <c r="F6" s="6">
        <v>0</v>
      </c>
      <c r="G6" s="6">
        <v>0</v>
      </c>
      <c r="H6" s="6">
        <v>0</v>
      </c>
    </row>
    <row r="7" spans="1:8" x14ac:dyDescent="0.35">
      <c r="A7" s="14" t="s">
        <v>152</v>
      </c>
      <c r="B7" s="20">
        <v>67980.759999999995</v>
      </c>
      <c r="C7" s="20">
        <v>64046.99</v>
      </c>
      <c r="D7" s="20">
        <v>86324</v>
      </c>
      <c r="E7" s="6">
        <v>0</v>
      </c>
      <c r="F7" s="6">
        <v>0</v>
      </c>
      <c r="G7" s="6">
        <v>0</v>
      </c>
      <c r="H7" s="6">
        <v>0</v>
      </c>
    </row>
    <row r="8" spans="1:8" x14ac:dyDescent="0.35">
      <c r="A8" s="14" t="s">
        <v>153</v>
      </c>
      <c r="B8" s="20">
        <v>80734.259999999995</v>
      </c>
      <c r="C8" s="20">
        <v>81398.559999999998</v>
      </c>
      <c r="D8" s="20">
        <v>94882</v>
      </c>
      <c r="E8" s="6">
        <v>0</v>
      </c>
      <c r="F8" s="6">
        <v>0</v>
      </c>
      <c r="G8" s="6">
        <v>0</v>
      </c>
      <c r="H8" s="6">
        <v>0</v>
      </c>
    </row>
    <row r="9" spans="1:8" x14ac:dyDescent="0.35">
      <c r="A9" s="14" t="s">
        <v>154</v>
      </c>
      <c r="B9" s="20">
        <v>306224.87</v>
      </c>
      <c r="C9" s="20">
        <v>453371.72</v>
      </c>
      <c r="D9" s="20">
        <v>445203</v>
      </c>
      <c r="E9" s="6">
        <v>0</v>
      </c>
      <c r="F9" s="6">
        <v>0</v>
      </c>
      <c r="G9" s="6">
        <v>0</v>
      </c>
      <c r="H9" s="6">
        <v>0</v>
      </c>
    </row>
    <row r="10" spans="1:8" x14ac:dyDescent="0.35">
      <c r="A10" s="14" t="s">
        <v>155</v>
      </c>
      <c r="B10" s="20">
        <v>40880.300000000003</v>
      </c>
      <c r="C10" s="20">
        <v>42234.92</v>
      </c>
      <c r="D10" s="20">
        <v>53857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35">
      <c r="A11" s="14" t="s">
        <v>156</v>
      </c>
      <c r="B11" s="20">
        <v>18049.2</v>
      </c>
      <c r="C11" s="20">
        <v>13206.17</v>
      </c>
      <c r="D11" s="20">
        <v>38884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35">
      <c r="A12" s="14" t="s">
        <v>157</v>
      </c>
      <c r="B12" s="20">
        <v>22950</v>
      </c>
      <c r="C12" s="20">
        <v>22425</v>
      </c>
      <c r="D12" s="20">
        <v>22575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35">
      <c r="A13" s="14" t="s">
        <v>158</v>
      </c>
      <c r="B13" s="20">
        <v>4249.96</v>
      </c>
      <c r="C13" s="20">
        <v>4541.6899999999996</v>
      </c>
      <c r="D13" s="20">
        <v>59600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35">
      <c r="A14" s="14" t="s">
        <v>159</v>
      </c>
      <c r="B14" s="20">
        <v>118217.72</v>
      </c>
      <c r="C14" s="20">
        <v>123411.56</v>
      </c>
      <c r="D14" s="20">
        <v>135005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35">
      <c r="A15" s="14" t="s">
        <v>160</v>
      </c>
      <c r="B15" s="20">
        <v>36783.160000000003</v>
      </c>
      <c r="C15" s="20">
        <v>26784.1</v>
      </c>
      <c r="D15" s="20">
        <v>44654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35">
      <c r="A16" s="14" t="s">
        <v>161</v>
      </c>
      <c r="B16" s="20">
        <v>298546.61</v>
      </c>
      <c r="C16" s="20">
        <v>332207.87</v>
      </c>
      <c r="D16" s="20">
        <v>403169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14" t="s">
        <v>162</v>
      </c>
      <c r="B17" s="20">
        <v>103244.37</v>
      </c>
      <c r="C17" s="20">
        <v>109125.63</v>
      </c>
      <c r="D17" s="20">
        <v>112237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35">
      <c r="A18" s="14" t="s">
        <v>163</v>
      </c>
      <c r="B18" s="20">
        <v>20217.88</v>
      </c>
      <c r="C18" s="20">
        <v>20072.330000000002</v>
      </c>
      <c r="D18" s="20">
        <v>22666</v>
      </c>
      <c r="E18" s="6">
        <v>0</v>
      </c>
      <c r="F18" s="6">
        <v>0</v>
      </c>
      <c r="G18" s="6">
        <v>0</v>
      </c>
      <c r="H18" s="6">
        <v>0</v>
      </c>
    </row>
    <row r="19" spans="1:8" ht="16" thickBot="1" x14ac:dyDescent="0.4">
      <c r="A19" s="14" t="s">
        <v>164</v>
      </c>
      <c r="B19" s="21">
        <v>25560.89</v>
      </c>
      <c r="C19" s="21">
        <v>39842.720000000001</v>
      </c>
      <c r="D19" s="21">
        <v>56370</v>
      </c>
      <c r="E19" s="10">
        <v>0</v>
      </c>
      <c r="F19" s="10">
        <v>0</v>
      </c>
      <c r="G19" s="10">
        <v>0</v>
      </c>
      <c r="H19" s="10">
        <v>0</v>
      </c>
    </row>
    <row r="20" spans="1:8" x14ac:dyDescent="0.35">
      <c r="A20" s="17" t="s">
        <v>32</v>
      </c>
      <c r="B20" s="23">
        <f t="shared" ref="B20:H20" si="0">SUM(B3:B19)</f>
        <v>3397951.53</v>
      </c>
      <c r="C20" s="23">
        <f t="shared" si="0"/>
        <v>3736680.1800000006</v>
      </c>
      <c r="D20" s="23">
        <f t="shared" si="0"/>
        <v>4184941</v>
      </c>
      <c r="E20" s="23">
        <f t="shared" si="0"/>
        <v>0</v>
      </c>
      <c r="F20" s="23">
        <f t="shared" si="0"/>
        <v>0</v>
      </c>
      <c r="G20" s="23">
        <f t="shared" si="0"/>
        <v>0</v>
      </c>
      <c r="H20" s="23">
        <f t="shared" si="0"/>
        <v>0</v>
      </c>
    </row>
    <row r="21" spans="1:8" x14ac:dyDescent="0.35">
      <c r="A21" s="14"/>
      <c r="B21" s="20"/>
      <c r="C21" s="20"/>
      <c r="D21" s="20"/>
    </row>
    <row r="22" spans="1:8" x14ac:dyDescent="0.35">
      <c r="A22" s="14" t="s">
        <v>165</v>
      </c>
      <c r="B22" s="20">
        <v>37628.080000000002</v>
      </c>
      <c r="C22" s="20">
        <v>37586.080000000002</v>
      </c>
      <c r="D22" s="20">
        <v>38569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35">
      <c r="A23" s="14" t="s">
        <v>166</v>
      </c>
      <c r="B23" s="20">
        <v>5367.58</v>
      </c>
      <c r="C23" s="20">
        <v>10905.45</v>
      </c>
      <c r="D23" s="20">
        <v>5000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35">
      <c r="A24" s="14" t="s">
        <v>167</v>
      </c>
      <c r="B24" s="20">
        <v>25824.89</v>
      </c>
      <c r="C24" s="20">
        <v>24332.22</v>
      </c>
      <c r="D24" s="20">
        <v>25625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35">
      <c r="A25" s="14" t="s">
        <v>168</v>
      </c>
      <c r="B25" s="20">
        <v>112.12</v>
      </c>
      <c r="C25" s="20">
        <v>1046.95</v>
      </c>
      <c r="D25" s="20">
        <v>4500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35">
      <c r="A26" s="14" t="s">
        <v>169</v>
      </c>
      <c r="B26" s="20">
        <v>3432.94</v>
      </c>
      <c r="C26" s="20">
        <v>3003.29</v>
      </c>
      <c r="D26" s="20">
        <v>4000</v>
      </c>
      <c r="E26" s="6">
        <v>0</v>
      </c>
      <c r="F26" s="6">
        <v>0</v>
      </c>
      <c r="G26" s="6">
        <v>0</v>
      </c>
      <c r="H26" s="6">
        <v>0</v>
      </c>
    </row>
    <row r="27" spans="1:8" x14ac:dyDescent="0.35">
      <c r="A27" s="14" t="s">
        <v>170</v>
      </c>
      <c r="B27" s="20">
        <v>77638.039999999994</v>
      </c>
      <c r="C27" s="20">
        <v>78253.39</v>
      </c>
      <c r="D27" s="20">
        <v>80500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35">
      <c r="A28" s="14" t="s">
        <v>171</v>
      </c>
      <c r="B28" s="20">
        <v>13381.22</v>
      </c>
      <c r="C28" s="20">
        <v>44963.63</v>
      </c>
      <c r="D28" s="20">
        <v>34000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35">
      <c r="A29" s="14" t="s">
        <v>172</v>
      </c>
      <c r="B29" s="20">
        <v>51129.65</v>
      </c>
      <c r="C29" s="20">
        <v>42237.760000000002</v>
      </c>
      <c r="D29" s="20">
        <v>69812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35">
      <c r="A30" s="14" t="s">
        <v>173</v>
      </c>
      <c r="B30" s="20">
        <v>10875.39</v>
      </c>
      <c r="C30" s="20">
        <v>13097.44</v>
      </c>
      <c r="D30" s="20">
        <v>5500</v>
      </c>
      <c r="E30" s="6">
        <v>0</v>
      </c>
      <c r="F30" s="6">
        <v>0</v>
      </c>
      <c r="G30" s="6">
        <v>0</v>
      </c>
      <c r="H30" s="6">
        <v>0</v>
      </c>
    </row>
    <row r="31" spans="1:8" x14ac:dyDescent="0.35">
      <c r="A31" s="14" t="s">
        <v>174</v>
      </c>
      <c r="B31" s="20">
        <v>18624.72</v>
      </c>
      <c r="C31" s="20">
        <v>16691.849999999999</v>
      </c>
      <c r="D31" s="20">
        <v>30000</v>
      </c>
      <c r="E31" s="6">
        <v>0</v>
      </c>
      <c r="F31" s="6">
        <v>0</v>
      </c>
      <c r="G31" s="6">
        <v>0</v>
      </c>
      <c r="H31" s="6">
        <v>0</v>
      </c>
    </row>
    <row r="32" spans="1:8" x14ac:dyDescent="0.35">
      <c r="A32" s="14" t="s">
        <v>175</v>
      </c>
      <c r="B32" s="20">
        <v>0</v>
      </c>
      <c r="C32" s="20">
        <v>0</v>
      </c>
      <c r="D32" s="20">
        <v>0</v>
      </c>
      <c r="E32" s="6">
        <v>0</v>
      </c>
      <c r="F32" s="6">
        <v>0</v>
      </c>
      <c r="G32" s="6">
        <v>0</v>
      </c>
      <c r="H32" s="6">
        <v>0</v>
      </c>
    </row>
    <row r="33" spans="1:8" x14ac:dyDescent="0.35">
      <c r="A33" s="14" t="s">
        <v>176</v>
      </c>
      <c r="B33" s="20">
        <v>0</v>
      </c>
      <c r="C33" s="20">
        <v>68060.11</v>
      </c>
      <c r="D33" s="20">
        <v>69000</v>
      </c>
      <c r="E33" s="6">
        <v>0</v>
      </c>
      <c r="F33" s="6">
        <v>0</v>
      </c>
      <c r="G33" s="6">
        <v>0</v>
      </c>
      <c r="H33" s="6">
        <v>0</v>
      </c>
    </row>
    <row r="34" spans="1:8" x14ac:dyDescent="0.35">
      <c r="A34" s="14" t="s">
        <v>177</v>
      </c>
      <c r="B34" s="20">
        <v>62554.94</v>
      </c>
      <c r="C34" s="20">
        <v>49765.69</v>
      </c>
      <c r="D34" s="20">
        <v>54275</v>
      </c>
      <c r="E34" s="6">
        <v>0</v>
      </c>
      <c r="F34" s="6">
        <v>0</v>
      </c>
      <c r="G34" s="6">
        <v>0</v>
      </c>
      <c r="H34" s="6">
        <v>0</v>
      </c>
    </row>
    <row r="35" spans="1:8" x14ac:dyDescent="0.35">
      <c r="A35" s="14" t="s">
        <v>178</v>
      </c>
      <c r="B35" s="20">
        <v>17264.169999999998</v>
      </c>
      <c r="C35" s="20">
        <v>37717.660000000003</v>
      </c>
      <c r="D35" s="20">
        <v>20250</v>
      </c>
      <c r="E35" s="6">
        <v>0</v>
      </c>
      <c r="F35" s="6">
        <v>0</v>
      </c>
      <c r="G35" s="6">
        <v>0</v>
      </c>
      <c r="H35" s="6">
        <v>0</v>
      </c>
    </row>
    <row r="36" spans="1:8" x14ac:dyDescent="0.35">
      <c r="A36" s="14" t="s">
        <v>179</v>
      </c>
      <c r="B36" s="20">
        <v>11391.15</v>
      </c>
      <c r="C36" s="20">
        <v>11307.5</v>
      </c>
      <c r="D36" s="20">
        <v>14500</v>
      </c>
      <c r="E36" s="6">
        <v>0</v>
      </c>
      <c r="F36" s="6">
        <v>0</v>
      </c>
      <c r="G36" s="6">
        <v>0</v>
      </c>
      <c r="H36" s="6">
        <v>0</v>
      </c>
    </row>
    <row r="37" spans="1:8" x14ac:dyDescent="0.35">
      <c r="A37" s="14" t="s">
        <v>180</v>
      </c>
      <c r="B37" s="20">
        <v>8876</v>
      </c>
      <c r="C37" s="20">
        <v>10226</v>
      </c>
      <c r="D37" s="20">
        <v>16650</v>
      </c>
      <c r="E37" s="6">
        <v>0</v>
      </c>
      <c r="F37" s="6">
        <v>0</v>
      </c>
      <c r="G37" s="6">
        <v>0</v>
      </c>
      <c r="H37" s="6">
        <v>0</v>
      </c>
    </row>
    <row r="38" spans="1:8" x14ac:dyDescent="0.35">
      <c r="A38" s="14" t="s">
        <v>181</v>
      </c>
      <c r="B38" s="20">
        <v>2136.0100000000002</v>
      </c>
      <c r="C38" s="20">
        <v>1368.82</v>
      </c>
      <c r="D38" s="20">
        <v>2500</v>
      </c>
      <c r="E38" s="6">
        <v>0</v>
      </c>
      <c r="F38" s="6">
        <v>0</v>
      </c>
      <c r="G38" s="6">
        <v>0</v>
      </c>
      <c r="H38" s="6">
        <v>0</v>
      </c>
    </row>
    <row r="39" spans="1:8" x14ac:dyDescent="0.35">
      <c r="A39" s="14" t="s">
        <v>182</v>
      </c>
      <c r="B39" s="20">
        <v>819.49</v>
      </c>
      <c r="C39" s="20">
        <v>325</v>
      </c>
      <c r="D39" s="20">
        <v>1500</v>
      </c>
      <c r="E39" s="6">
        <v>0</v>
      </c>
      <c r="F39" s="6">
        <v>0</v>
      </c>
      <c r="G39" s="6">
        <v>0</v>
      </c>
      <c r="H39" s="6">
        <v>0</v>
      </c>
    </row>
    <row r="40" spans="1:8" x14ac:dyDescent="0.35">
      <c r="A40" s="14" t="s">
        <v>183</v>
      </c>
      <c r="B40" s="20">
        <v>511.2</v>
      </c>
      <c r="C40" s="20">
        <v>656.92</v>
      </c>
      <c r="D40" s="20">
        <v>1000</v>
      </c>
      <c r="E40" s="6">
        <v>0</v>
      </c>
      <c r="F40" s="6">
        <v>0</v>
      </c>
      <c r="G40" s="6">
        <v>0</v>
      </c>
      <c r="H40" s="6">
        <v>0</v>
      </c>
    </row>
    <row r="41" spans="1:8" x14ac:dyDescent="0.35">
      <c r="A41" s="14" t="s">
        <v>184</v>
      </c>
      <c r="B41" s="20">
        <v>0</v>
      </c>
      <c r="C41" s="20">
        <v>762.3</v>
      </c>
      <c r="D41" s="20">
        <v>1200</v>
      </c>
      <c r="E41" s="6">
        <v>0</v>
      </c>
      <c r="F41" s="6">
        <v>0</v>
      </c>
      <c r="G41" s="6">
        <v>0</v>
      </c>
      <c r="H41" s="6">
        <v>0</v>
      </c>
    </row>
    <row r="42" spans="1:8" x14ac:dyDescent="0.35">
      <c r="A42" s="14" t="s">
        <v>185</v>
      </c>
      <c r="B42" s="20">
        <v>4968.33</v>
      </c>
      <c r="C42" s="20">
        <v>2582.1999999999998</v>
      </c>
      <c r="D42" s="20">
        <v>3000</v>
      </c>
      <c r="E42" s="6">
        <v>0</v>
      </c>
      <c r="F42" s="6">
        <v>0</v>
      </c>
      <c r="G42" s="6">
        <v>0</v>
      </c>
      <c r="H42" s="6">
        <v>0</v>
      </c>
    </row>
    <row r="43" spans="1:8" x14ac:dyDescent="0.35">
      <c r="A43" s="14" t="s">
        <v>186</v>
      </c>
      <c r="B43" s="20">
        <v>0</v>
      </c>
      <c r="C43" s="20">
        <v>7192.25</v>
      </c>
      <c r="D43" s="20">
        <v>1500</v>
      </c>
      <c r="E43" s="6">
        <v>0</v>
      </c>
      <c r="F43" s="6">
        <v>0</v>
      </c>
      <c r="G43" s="6">
        <v>0</v>
      </c>
      <c r="H43" s="6">
        <v>0</v>
      </c>
    </row>
    <row r="44" spans="1:8" x14ac:dyDescent="0.35">
      <c r="A44" s="14" t="s">
        <v>187</v>
      </c>
      <c r="B44" s="20">
        <v>1302.22</v>
      </c>
      <c r="C44" s="20">
        <v>1696.81</v>
      </c>
      <c r="D44" s="20">
        <v>2500</v>
      </c>
      <c r="E44" s="6">
        <v>0</v>
      </c>
      <c r="F44" s="6">
        <v>0</v>
      </c>
      <c r="G44" s="6">
        <v>0</v>
      </c>
      <c r="H44" s="6">
        <v>0</v>
      </c>
    </row>
    <row r="45" spans="1:8" x14ac:dyDescent="0.35">
      <c r="A45" s="14" t="s">
        <v>188</v>
      </c>
      <c r="B45" s="20">
        <v>12207.92</v>
      </c>
      <c r="C45" s="20">
        <v>13069.18</v>
      </c>
      <c r="D45" s="20">
        <v>19768</v>
      </c>
      <c r="E45" s="6">
        <v>0</v>
      </c>
      <c r="F45" s="6">
        <v>0</v>
      </c>
      <c r="G45" s="6">
        <v>0</v>
      </c>
      <c r="H45" s="6">
        <v>0</v>
      </c>
    </row>
    <row r="46" spans="1:8" x14ac:dyDescent="0.35">
      <c r="A46" s="14" t="s">
        <v>189</v>
      </c>
      <c r="B46" s="20">
        <v>53573.84</v>
      </c>
      <c r="C46" s="20">
        <v>53706.12</v>
      </c>
      <c r="D46" s="20">
        <v>54825</v>
      </c>
      <c r="E46" s="6">
        <v>0</v>
      </c>
      <c r="F46" s="6">
        <v>0</v>
      </c>
      <c r="G46" s="6">
        <v>0</v>
      </c>
      <c r="H46" s="6">
        <v>0</v>
      </c>
    </row>
    <row r="47" spans="1:8" x14ac:dyDescent="0.35">
      <c r="A47" s="14" t="s">
        <v>190</v>
      </c>
      <c r="B47" s="20">
        <v>0</v>
      </c>
      <c r="C47" s="20">
        <v>19437.87</v>
      </c>
      <c r="D47" s="20">
        <v>6000</v>
      </c>
      <c r="E47" s="6">
        <v>0</v>
      </c>
      <c r="F47" s="6">
        <v>0</v>
      </c>
      <c r="G47" s="6">
        <v>0</v>
      </c>
      <c r="H47" s="6">
        <v>0</v>
      </c>
    </row>
    <row r="48" spans="1:8" x14ac:dyDescent="0.35">
      <c r="A48" s="14" t="s">
        <v>191</v>
      </c>
      <c r="B48" s="20">
        <v>0</v>
      </c>
      <c r="C48" s="20">
        <v>19729.79</v>
      </c>
      <c r="D48" s="20">
        <v>10000</v>
      </c>
      <c r="E48" s="6">
        <v>0</v>
      </c>
      <c r="F48" s="6">
        <v>0</v>
      </c>
      <c r="G48" s="6">
        <v>0</v>
      </c>
      <c r="H48" s="6">
        <v>0</v>
      </c>
    </row>
    <row r="49" spans="1:8" x14ac:dyDescent="0.35">
      <c r="A49" s="14" t="s">
        <v>192</v>
      </c>
      <c r="B49" s="20">
        <v>0</v>
      </c>
      <c r="C49" s="20">
        <v>137.44</v>
      </c>
      <c r="D49" s="20">
        <v>2000</v>
      </c>
      <c r="E49" s="6">
        <v>0</v>
      </c>
      <c r="F49" s="6">
        <v>0</v>
      </c>
      <c r="G49" s="6">
        <v>0</v>
      </c>
      <c r="H49" s="6">
        <v>0</v>
      </c>
    </row>
    <row r="50" spans="1:8" x14ac:dyDescent="0.35">
      <c r="A50" s="14" t="s">
        <v>193</v>
      </c>
      <c r="B50" s="20">
        <v>0</v>
      </c>
      <c r="C50" s="20">
        <v>5897</v>
      </c>
      <c r="D50" s="20">
        <v>15000</v>
      </c>
      <c r="E50" s="6">
        <v>0</v>
      </c>
      <c r="F50" s="6">
        <v>0</v>
      </c>
      <c r="G50" s="6">
        <v>0</v>
      </c>
      <c r="H50" s="6">
        <v>0</v>
      </c>
    </row>
    <row r="51" spans="1:8" ht="16" thickBot="1" x14ac:dyDescent="0.4">
      <c r="A51" s="14" t="s">
        <v>194</v>
      </c>
      <c r="B51" s="21">
        <v>21420.87</v>
      </c>
      <c r="C51" s="21">
        <v>0</v>
      </c>
      <c r="D51" s="21">
        <v>0</v>
      </c>
      <c r="E51" s="10">
        <v>0</v>
      </c>
      <c r="F51" s="10">
        <v>0</v>
      </c>
      <c r="G51" s="10">
        <v>0</v>
      </c>
      <c r="H51" s="10">
        <v>0</v>
      </c>
    </row>
    <row r="52" spans="1:8" x14ac:dyDescent="0.35">
      <c r="A52" s="17" t="s">
        <v>6</v>
      </c>
      <c r="B52" s="23">
        <f t="shared" ref="B52:H52" si="1">SUM(B22:B51)</f>
        <v>441040.7699999999</v>
      </c>
      <c r="C52" s="23">
        <f t="shared" si="1"/>
        <v>575756.72</v>
      </c>
      <c r="D52" s="23">
        <f t="shared" si="1"/>
        <v>592974</v>
      </c>
      <c r="E52" s="23">
        <f t="shared" si="1"/>
        <v>0</v>
      </c>
      <c r="F52" s="23">
        <f t="shared" si="1"/>
        <v>0</v>
      </c>
      <c r="G52" s="23">
        <f t="shared" si="1"/>
        <v>0</v>
      </c>
      <c r="H52" s="23">
        <f t="shared" si="1"/>
        <v>0</v>
      </c>
    </row>
    <row r="53" spans="1:8" x14ac:dyDescent="0.35">
      <c r="A53" s="14"/>
      <c r="B53" s="20"/>
      <c r="C53" s="20"/>
      <c r="D53" s="20"/>
    </row>
    <row r="54" spans="1:8" ht="16" thickBot="1" x14ac:dyDescent="0.4">
      <c r="A54" s="35" t="s">
        <v>195</v>
      </c>
      <c r="B54" s="25">
        <f>SUM(B20+B52)</f>
        <v>3838992.3</v>
      </c>
      <c r="C54" s="25">
        <f t="shared" ref="C54:H54" si="2">SUM(C20+C52)</f>
        <v>4312436.9000000004</v>
      </c>
      <c r="D54" s="25">
        <f t="shared" si="2"/>
        <v>4777915</v>
      </c>
      <c r="E54" s="25">
        <f t="shared" si="2"/>
        <v>0</v>
      </c>
      <c r="F54" s="25">
        <f t="shared" si="2"/>
        <v>0</v>
      </c>
      <c r="G54" s="25">
        <f t="shared" si="2"/>
        <v>0</v>
      </c>
      <c r="H54" s="25">
        <f t="shared" si="2"/>
        <v>0</v>
      </c>
    </row>
    <row r="55" spans="1:8" ht="16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98B0C-D739-4349-A11D-E82DBD0B97D2}">
  <dimension ref="A1:H286"/>
  <sheetViews>
    <sheetView zoomScaleNormal="100" zoomScaleSheetLayoutView="100" zoomScalePageLayoutView="70" workbookViewId="0">
      <selection activeCell="F7" sqref="F7"/>
    </sheetView>
  </sheetViews>
  <sheetFormatPr defaultRowHeight="15.5" x14ac:dyDescent="0.35"/>
  <cols>
    <col min="1" max="1" width="32.6328125" style="4" customWidth="1"/>
    <col min="2" max="4" width="12.6328125" style="11" customWidth="1"/>
    <col min="5" max="5" width="13.54296875" style="11" bestFit="1" customWidth="1"/>
    <col min="6" max="8" width="12.6328125" style="11" customWidth="1"/>
    <col min="9" max="16384" width="8.7265625" style="3"/>
  </cols>
  <sheetData>
    <row r="1" spans="1:8" ht="55" customHeight="1" thickTop="1" thickBot="1" x14ac:dyDescent="0.4">
      <c r="A1" s="12" t="s">
        <v>18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8"/>
      <c r="C2" s="18"/>
      <c r="D2" s="18"/>
      <c r="E2" s="8"/>
      <c r="F2" s="8"/>
      <c r="G2" s="8"/>
      <c r="H2" s="8"/>
    </row>
    <row r="3" spans="1:8" ht="16" thickBot="1" x14ac:dyDescent="0.4">
      <c r="A3" s="77" t="s">
        <v>13</v>
      </c>
      <c r="B3" s="16">
        <v>8850</v>
      </c>
      <c r="C3" s="16">
        <v>9000</v>
      </c>
      <c r="D3" s="16">
        <v>13000</v>
      </c>
      <c r="E3" s="7">
        <v>0</v>
      </c>
      <c r="F3" s="7">
        <v>0</v>
      </c>
      <c r="G3" s="7">
        <v>0</v>
      </c>
      <c r="H3" s="7">
        <v>0</v>
      </c>
    </row>
    <row r="4" spans="1:8" x14ac:dyDescent="0.35">
      <c r="A4" s="17" t="s">
        <v>5</v>
      </c>
      <c r="B4" s="18">
        <f t="shared" ref="B4:H4" si="0">SUM(B3:B3)</f>
        <v>8850</v>
      </c>
      <c r="C4" s="18">
        <f t="shared" si="0"/>
        <v>9000</v>
      </c>
      <c r="D4" s="18">
        <f t="shared" si="0"/>
        <v>13000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0</v>
      </c>
    </row>
    <row r="5" spans="1:8" x14ac:dyDescent="0.35">
      <c r="A5" s="35"/>
      <c r="B5" s="18"/>
      <c r="C5" s="18"/>
      <c r="D5" s="18"/>
      <c r="E5" s="8"/>
      <c r="F5" s="8"/>
      <c r="G5" s="8"/>
      <c r="H5" s="8"/>
    </row>
    <row r="6" spans="1:8" x14ac:dyDescent="0.35">
      <c r="A6" s="14" t="s">
        <v>14</v>
      </c>
      <c r="B6" s="15">
        <v>3845</v>
      </c>
      <c r="C6" s="15">
        <v>3998</v>
      </c>
      <c r="D6" s="15">
        <v>3750</v>
      </c>
      <c r="E6" s="5">
        <v>0</v>
      </c>
      <c r="F6" s="5">
        <v>0</v>
      </c>
      <c r="G6" s="5">
        <v>0</v>
      </c>
      <c r="H6" s="5">
        <v>0</v>
      </c>
    </row>
    <row r="7" spans="1:8" x14ac:dyDescent="0.35">
      <c r="A7" s="14" t="s">
        <v>15</v>
      </c>
      <c r="B7" s="15">
        <v>364.67</v>
      </c>
      <c r="C7" s="15">
        <v>488.89</v>
      </c>
      <c r="D7" s="15">
        <v>500</v>
      </c>
      <c r="E7" s="5">
        <v>0</v>
      </c>
      <c r="F7" s="5">
        <v>0</v>
      </c>
      <c r="G7" s="5">
        <v>0</v>
      </c>
      <c r="H7" s="5">
        <v>0</v>
      </c>
    </row>
    <row r="8" spans="1:8" ht="16" thickBot="1" x14ac:dyDescent="0.4">
      <c r="A8" s="56" t="s">
        <v>16</v>
      </c>
      <c r="B8" s="82">
        <v>551</v>
      </c>
      <c r="C8" s="82">
        <v>76.05</v>
      </c>
      <c r="D8" s="82">
        <v>600</v>
      </c>
      <c r="E8" s="81">
        <v>0</v>
      </c>
      <c r="F8" s="81">
        <v>0</v>
      </c>
      <c r="G8" s="81">
        <v>0</v>
      </c>
      <c r="H8" s="81">
        <v>0</v>
      </c>
    </row>
    <row r="9" spans="1:8" x14ac:dyDescent="0.35">
      <c r="A9" s="17" t="s">
        <v>17</v>
      </c>
      <c r="B9" s="18">
        <f t="shared" ref="B9:H9" si="1">SUM(B6:B8)</f>
        <v>4760.67</v>
      </c>
      <c r="C9" s="18">
        <f t="shared" si="1"/>
        <v>4562.9400000000005</v>
      </c>
      <c r="D9" s="18">
        <f t="shared" si="1"/>
        <v>4850</v>
      </c>
      <c r="E9" s="18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</row>
    <row r="10" spans="1:8" x14ac:dyDescent="0.35">
      <c r="A10" s="14"/>
      <c r="B10" s="18"/>
      <c r="C10" s="18"/>
      <c r="D10" s="18"/>
      <c r="E10" s="18"/>
      <c r="F10" s="18"/>
      <c r="G10" s="18"/>
      <c r="H10" s="18"/>
    </row>
    <row r="11" spans="1:8" ht="16" thickBot="1" x14ac:dyDescent="0.4">
      <c r="A11" s="35" t="s">
        <v>4</v>
      </c>
      <c r="B11" s="79">
        <f>SUM(B4+B9)</f>
        <v>13610.67</v>
      </c>
      <c r="C11" s="79">
        <f t="shared" ref="C11:H11" si="2">SUM(C4+C9)</f>
        <v>13562.94</v>
      </c>
      <c r="D11" s="79">
        <f t="shared" si="2"/>
        <v>17850</v>
      </c>
      <c r="E11" s="79">
        <f t="shared" si="2"/>
        <v>0</v>
      </c>
      <c r="F11" s="79">
        <f t="shared" si="2"/>
        <v>0</v>
      </c>
      <c r="G11" s="79">
        <f t="shared" si="2"/>
        <v>0</v>
      </c>
      <c r="H11" s="79">
        <f t="shared" si="2"/>
        <v>0</v>
      </c>
    </row>
    <row r="12" spans="1:8" ht="16" thickTop="1" x14ac:dyDescent="0.35">
      <c r="B12" s="8"/>
      <c r="C12" s="8"/>
      <c r="D12" s="8"/>
      <c r="E12" s="8"/>
      <c r="F12" s="8"/>
      <c r="G12" s="8"/>
      <c r="H12" s="8"/>
    </row>
    <row r="13" spans="1:8" x14ac:dyDescent="0.35">
      <c r="B13" s="8"/>
      <c r="C13" s="8"/>
      <c r="D13" s="8"/>
      <c r="E13" s="8"/>
      <c r="F13" s="8"/>
      <c r="G13" s="8"/>
      <c r="H13" s="8"/>
    </row>
    <row r="14" spans="1:8" ht="14.5" x14ac:dyDescent="0.35">
      <c r="A14" s="3"/>
      <c r="B14" s="3"/>
      <c r="C14" s="3"/>
      <c r="D14" s="3"/>
      <c r="E14" s="3"/>
      <c r="F14" s="3"/>
      <c r="G14" s="3"/>
      <c r="H14" s="3"/>
    </row>
    <row r="15" spans="1:8" ht="14.5" x14ac:dyDescent="0.35">
      <c r="A15" s="3"/>
      <c r="B15" s="3"/>
      <c r="C15" s="3"/>
      <c r="D15" s="3"/>
      <c r="E15" s="3"/>
      <c r="F15" s="3"/>
      <c r="G15" s="3"/>
      <c r="H15" s="3"/>
    </row>
    <row r="16" spans="1:8" ht="14.5" x14ac:dyDescent="0.35">
      <c r="A16" s="3"/>
      <c r="B16" s="3"/>
      <c r="C16" s="3"/>
      <c r="D16" s="3"/>
      <c r="E16" s="3"/>
      <c r="F16" s="3"/>
      <c r="G16" s="3"/>
      <c r="H16" s="3"/>
    </row>
    <row r="17" spans="1:8" ht="14.5" x14ac:dyDescent="0.35">
      <c r="A17" s="3"/>
      <c r="B17" s="3"/>
      <c r="C17" s="3"/>
      <c r="D17" s="3"/>
      <c r="E17" s="3"/>
      <c r="F17" s="3"/>
      <c r="G17" s="3"/>
      <c r="H17" s="3"/>
    </row>
    <row r="18" spans="1:8" ht="14.5" x14ac:dyDescent="0.35">
      <c r="A18" s="3"/>
      <c r="B18" s="3"/>
      <c r="C18" s="3"/>
      <c r="D18" s="3"/>
      <c r="E18" s="3"/>
      <c r="F18" s="3"/>
      <c r="G18" s="3"/>
      <c r="H18" s="3"/>
    </row>
    <row r="19" spans="1:8" ht="14.5" x14ac:dyDescent="0.35">
      <c r="A19" s="3"/>
      <c r="B19" s="3"/>
      <c r="C19" s="3"/>
      <c r="D19" s="3"/>
      <c r="E19" s="3"/>
      <c r="F19" s="3"/>
      <c r="G19" s="3"/>
      <c r="H19" s="3"/>
    </row>
    <row r="20" spans="1:8" ht="14.5" x14ac:dyDescent="0.35">
      <c r="A20" s="3"/>
      <c r="B20" s="3"/>
      <c r="C20" s="3"/>
      <c r="D20" s="3"/>
      <c r="E20" s="3"/>
      <c r="F20" s="3"/>
      <c r="G20" s="3"/>
      <c r="H20" s="3"/>
    </row>
    <row r="21" spans="1:8" ht="14.5" x14ac:dyDescent="0.35">
      <c r="A21" s="3"/>
      <c r="B21" s="3"/>
      <c r="C21" s="3"/>
      <c r="D21" s="3"/>
      <c r="E21" s="3"/>
      <c r="F21" s="3"/>
      <c r="G21" s="3"/>
      <c r="H21" s="3"/>
    </row>
    <row r="22" spans="1:8" ht="14.5" x14ac:dyDescent="0.35">
      <c r="A22" s="3"/>
      <c r="B22" s="3"/>
      <c r="C22" s="3"/>
      <c r="D22" s="3"/>
      <c r="E22" s="3"/>
      <c r="F22" s="3"/>
      <c r="G22" s="3"/>
      <c r="H22" s="3"/>
    </row>
    <row r="23" spans="1:8" ht="14.5" x14ac:dyDescent="0.35">
      <c r="A23" s="3"/>
      <c r="B23" s="3"/>
      <c r="C23" s="3"/>
      <c r="D23" s="3"/>
      <c r="E23" s="3"/>
      <c r="F23" s="3"/>
      <c r="G23" s="3"/>
      <c r="H23" s="3"/>
    </row>
    <row r="24" spans="1:8" ht="14.5" x14ac:dyDescent="0.35">
      <c r="A24" s="3"/>
      <c r="B24" s="3"/>
      <c r="C24" s="3"/>
      <c r="D24" s="3"/>
      <c r="E24" s="3"/>
      <c r="F24" s="3"/>
      <c r="G24" s="3"/>
      <c r="H24" s="3"/>
    </row>
    <row r="25" spans="1:8" ht="14.5" x14ac:dyDescent="0.35">
      <c r="A25" s="3"/>
      <c r="B25" s="3"/>
      <c r="C25" s="3"/>
      <c r="D25" s="3"/>
      <c r="E25" s="3"/>
      <c r="F25" s="3"/>
      <c r="G25" s="3"/>
      <c r="H25" s="3"/>
    </row>
    <row r="26" spans="1:8" ht="55" customHeight="1" x14ac:dyDescent="0.35">
      <c r="A26" s="3"/>
      <c r="B26" s="3"/>
      <c r="C26" s="3"/>
      <c r="D26" s="3"/>
      <c r="E26" s="3"/>
      <c r="F26" s="3"/>
      <c r="G26" s="3"/>
      <c r="H26" s="3"/>
    </row>
    <row r="27" spans="1:8" ht="27" customHeight="1" x14ac:dyDescent="0.35">
      <c r="A27" s="3"/>
      <c r="B27" s="3"/>
      <c r="C27" s="3"/>
      <c r="D27" s="3"/>
      <c r="E27" s="3"/>
      <c r="F27" s="3"/>
      <c r="G27" s="3"/>
      <c r="H27" s="3"/>
    </row>
    <row r="28" spans="1:8" ht="14.5" x14ac:dyDescent="0.35">
      <c r="A28" s="3"/>
      <c r="B28" s="3"/>
      <c r="C28" s="3"/>
      <c r="D28" s="3"/>
      <c r="E28" s="3"/>
      <c r="F28" s="3"/>
      <c r="G28" s="3"/>
      <c r="H28" s="3"/>
    </row>
    <row r="29" spans="1:8" ht="14.5" x14ac:dyDescent="0.35">
      <c r="A29" s="3"/>
      <c r="B29" s="3"/>
      <c r="C29" s="3"/>
      <c r="D29" s="3"/>
      <c r="E29" s="3"/>
      <c r="F29" s="3"/>
      <c r="G29" s="3"/>
      <c r="H29" s="3"/>
    </row>
    <row r="30" spans="1:8" ht="14.5" x14ac:dyDescent="0.35">
      <c r="A30" s="3"/>
      <c r="B30" s="3"/>
      <c r="C30" s="3"/>
      <c r="D30" s="3"/>
      <c r="E30" s="3"/>
      <c r="F30" s="3"/>
      <c r="G30" s="3"/>
      <c r="H30" s="3"/>
    </row>
    <row r="31" spans="1:8" ht="14.5" x14ac:dyDescent="0.35">
      <c r="A31" s="3"/>
      <c r="B31" s="3"/>
      <c r="C31" s="3"/>
      <c r="D31" s="3"/>
      <c r="E31" s="3"/>
      <c r="F31" s="3"/>
      <c r="G31" s="3"/>
      <c r="H31" s="3"/>
    </row>
    <row r="32" spans="1:8" ht="14.5" x14ac:dyDescent="0.35">
      <c r="A32" s="3"/>
      <c r="B32" s="3"/>
      <c r="C32" s="3"/>
      <c r="D32" s="3"/>
      <c r="E32" s="3"/>
      <c r="F32" s="3"/>
      <c r="G32" s="3"/>
      <c r="H32" s="3"/>
    </row>
    <row r="33" spans="1:8" ht="14.5" x14ac:dyDescent="0.35">
      <c r="A33" s="3"/>
      <c r="B33" s="3"/>
      <c r="C33" s="3"/>
      <c r="D33" s="3"/>
      <c r="E33" s="3"/>
      <c r="F33" s="3"/>
      <c r="G33" s="3"/>
      <c r="H33" s="3"/>
    </row>
    <row r="34" spans="1:8" ht="14.5" x14ac:dyDescent="0.35">
      <c r="A34" s="3"/>
      <c r="B34" s="3"/>
      <c r="C34" s="3"/>
      <c r="D34" s="3"/>
      <c r="E34" s="3"/>
      <c r="F34" s="3"/>
      <c r="G34" s="3"/>
      <c r="H34" s="3"/>
    </row>
    <row r="35" spans="1:8" ht="14.5" x14ac:dyDescent="0.35">
      <c r="A35" s="3"/>
      <c r="B35" s="3"/>
      <c r="C35" s="3"/>
      <c r="D35" s="3"/>
      <c r="E35" s="3"/>
      <c r="F35" s="3"/>
      <c r="G35" s="3"/>
      <c r="H35" s="3"/>
    </row>
    <row r="36" spans="1:8" ht="14.5" x14ac:dyDescent="0.35">
      <c r="A36" s="3"/>
      <c r="B36" s="3"/>
      <c r="C36" s="3"/>
      <c r="D36" s="3"/>
      <c r="E36" s="3"/>
      <c r="F36" s="3"/>
      <c r="G36" s="3"/>
      <c r="H36" s="3"/>
    </row>
    <row r="37" spans="1:8" ht="14.5" x14ac:dyDescent="0.35">
      <c r="A37" s="3"/>
      <c r="B37" s="3"/>
      <c r="C37" s="3"/>
      <c r="D37" s="3"/>
      <c r="E37" s="3"/>
      <c r="F37" s="3"/>
      <c r="G37" s="3"/>
      <c r="H37" s="3"/>
    </row>
    <row r="38" spans="1:8" ht="14.5" x14ac:dyDescent="0.35">
      <c r="A38" s="3"/>
      <c r="B38" s="3"/>
      <c r="C38" s="3"/>
      <c r="D38" s="3"/>
      <c r="E38" s="3"/>
      <c r="F38" s="3"/>
      <c r="G38" s="3"/>
      <c r="H38" s="3"/>
    </row>
    <row r="39" spans="1:8" ht="14.5" x14ac:dyDescent="0.35">
      <c r="A39" s="3"/>
      <c r="B39" s="3"/>
      <c r="C39" s="3"/>
      <c r="D39" s="3"/>
      <c r="E39" s="3"/>
      <c r="F39" s="3"/>
      <c r="G39" s="3"/>
      <c r="H39" s="3"/>
    </row>
    <row r="40" spans="1:8" ht="14.5" x14ac:dyDescent="0.35">
      <c r="A40" s="3"/>
      <c r="B40" s="3"/>
      <c r="C40" s="3"/>
      <c r="D40" s="3"/>
      <c r="E40" s="3"/>
      <c r="F40" s="3"/>
      <c r="G40" s="3"/>
      <c r="H40" s="3"/>
    </row>
    <row r="41" spans="1:8" ht="14.5" x14ac:dyDescent="0.35">
      <c r="A41" s="3"/>
      <c r="B41" s="3"/>
      <c r="C41" s="3"/>
      <c r="D41" s="3"/>
      <c r="E41" s="3"/>
      <c r="F41" s="3"/>
      <c r="G41" s="3"/>
      <c r="H41" s="3"/>
    </row>
    <row r="42" spans="1:8" ht="14.5" x14ac:dyDescent="0.35">
      <c r="A42" s="3"/>
      <c r="B42" s="3"/>
      <c r="C42" s="3"/>
      <c r="D42" s="3"/>
      <c r="E42" s="3"/>
      <c r="F42" s="3"/>
      <c r="G42" s="3"/>
      <c r="H42" s="3"/>
    </row>
    <row r="43" spans="1:8" ht="14.5" x14ac:dyDescent="0.35">
      <c r="A43" s="3"/>
      <c r="B43" s="3"/>
      <c r="C43" s="3"/>
      <c r="D43" s="3"/>
      <c r="E43" s="3"/>
      <c r="F43" s="3"/>
      <c r="G43" s="3"/>
      <c r="H43" s="3"/>
    </row>
    <row r="44" spans="1:8" ht="14.5" x14ac:dyDescent="0.35">
      <c r="A44" s="3"/>
      <c r="B44" s="3"/>
      <c r="C44" s="3"/>
      <c r="D44" s="3"/>
      <c r="E44" s="3"/>
      <c r="F44" s="3"/>
      <c r="G44" s="3"/>
      <c r="H44" s="3"/>
    </row>
    <row r="45" spans="1:8" ht="14.5" x14ac:dyDescent="0.35">
      <c r="A45" s="3"/>
      <c r="B45" s="3"/>
      <c r="C45" s="3"/>
      <c r="D45" s="3"/>
      <c r="E45" s="3"/>
      <c r="F45" s="3"/>
      <c r="G45" s="3"/>
      <c r="H45" s="3"/>
    </row>
    <row r="46" spans="1:8" ht="14.5" x14ac:dyDescent="0.35">
      <c r="A46" s="3"/>
      <c r="B46" s="3"/>
      <c r="C46" s="3"/>
      <c r="D46" s="3"/>
      <c r="E46" s="3"/>
      <c r="F46" s="3"/>
      <c r="G46" s="3"/>
      <c r="H46" s="3"/>
    </row>
    <row r="47" spans="1:8" ht="14.5" x14ac:dyDescent="0.35">
      <c r="A47" s="3"/>
      <c r="B47" s="3"/>
      <c r="C47" s="3"/>
      <c r="D47" s="3"/>
      <c r="E47" s="3"/>
      <c r="F47" s="3"/>
      <c r="G47" s="3"/>
      <c r="H47" s="3"/>
    </row>
    <row r="48" spans="1:8" ht="14.5" x14ac:dyDescent="0.35">
      <c r="A48" s="3"/>
      <c r="B48" s="3"/>
      <c r="C48" s="3"/>
      <c r="D48" s="3"/>
      <c r="E48" s="3"/>
      <c r="F48" s="3"/>
      <c r="G48" s="3"/>
      <c r="H48" s="3"/>
    </row>
    <row r="49" spans="1:8" ht="14.5" x14ac:dyDescent="0.35">
      <c r="A49" s="3"/>
      <c r="B49" s="3"/>
      <c r="C49" s="3"/>
      <c r="D49" s="3"/>
      <c r="E49" s="3"/>
      <c r="F49" s="3"/>
      <c r="G49" s="3"/>
      <c r="H49" s="3"/>
    </row>
    <row r="50" spans="1:8" ht="14.5" x14ac:dyDescent="0.35">
      <c r="A50" s="3"/>
      <c r="B50" s="3"/>
      <c r="C50" s="3"/>
      <c r="D50" s="3"/>
      <c r="E50" s="3"/>
      <c r="F50" s="3"/>
      <c r="G50" s="3"/>
      <c r="H50" s="3"/>
    </row>
    <row r="51" spans="1:8" ht="14.5" x14ac:dyDescent="0.35">
      <c r="A51" s="3"/>
      <c r="B51" s="3"/>
      <c r="C51" s="3"/>
      <c r="D51" s="3"/>
      <c r="E51" s="3"/>
      <c r="F51" s="3"/>
      <c r="G51" s="3"/>
      <c r="H51" s="3"/>
    </row>
    <row r="52" spans="1:8" ht="14.5" x14ac:dyDescent="0.35">
      <c r="A52" s="3"/>
      <c r="B52" s="3"/>
      <c r="C52" s="3"/>
      <c r="D52" s="3"/>
      <c r="E52" s="3"/>
      <c r="F52" s="3"/>
      <c r="G52" s="3"/>
      <c r="H52" s="3"/>
    </row>
    <row r="53" spans="1:8" ht="14.5" x14ac:dyDescent="0.35">
      <c r="A53" s="3"/>
      <c r="B53" s="3"/>
      <c r="C53" s="3"/>
      <c r="D53" s="3"/>
      <c r="E53" s="3"/>
      <c r="F53" s="3"/>
      <c r="G53" s="3"/>
      <c r="H53" s="3"/>
    </row>
    <row r="54" spans="1:8" ht="54.75" customHeight="1" x14ac:dyDescent="0.35">
      <c r="A54" s="3"/>
      <c r="B54" s="3"/>
      <c r="C54" s="3"/>
      <c r="D54" s="3"/>
      <c r="E54" s="3"/>
      <c r="F54" s="3"/>
      <c r="G54" s="3"/>
      <c r="H54" s="3"/>
    </row>
    <row r="55" spans="1:8" ht="27" customHeight="1" x14ac:dyDescent="0.35">
      <c r="A55" s="3"/>
      <c r="B55" s="3"/>
      <c r="C55" s="3"/>
      <c r="D55" s="3"/>
      <c r="E55" s="3"/>
      <c r="F55" s="3"/>
      <c r="G55" s="3"/>
      <c r="H55" s="3"/>
    </row>
    <row r="56" spans="1:8" ht="14.5" x14ac:dyDescent="0.35">
      <c r="A56" s="3"/>
      <c r="B56" s="3"/>
      <c r="C56" s="3"/>
      <c r="D56" s="3"/>
      <c r="E56" s="3"/>
      <c r="F56" s="3"/>
      <c r="G56" s="3"/>
      <c r="H56" s="3"/>
    </row>
    <row r="57" spans="1:8" ht="14.5" x14ac:dyDescent="0.35">
      <c r="A57" s="3"/>
      <c r="B57" s="3"/>
      <c r="C57" s="3"/>
      <c r="D57" s="3"/>
      <c r="E57" s="3"/>
      <c r="F57" s="3"/>
      <c r="G57" s="3"/>
      <c r="H57" s="3"/>
    </row>
    <row r="58" spans="1:8" ht="14.5" x14ac:dyDescent="0.35">
      <c r="A58" s="3"/>
      <c r="B58" s="3"/>
      <c r="C58" s="3"/>
      <c r="D58" s="3"/>
      <c r="E58" s="3"/>
      <c r="F58" s="3"/>
      <c r="G58" s="3"/>
      <c r="H58" s="3"/>
    </row>
    <row r="59" spans="1:8" ht="14.5" x14ac:dyDescent="0.35">
      <c r="A59" s="3"/>
      <c r="B59" s="3"/>
      <c r="C59" s="3"/>
      <c r="D59" s="3"/>
      <c r="E59" s="3"/>
      <c r="F59" s="3"/>
      <c r="G59" s="3"/>
      <c r="H59" s="3"/>
    </row>
    <row r="60" spans="1:8" ht="14.5" x14ac:dyDescent="0.35">
      <c r="A60" s="3"/>
      <c r="B60" s="3"/>
      <c r="C60" s="3"/>
      <c r="D60" s="3"/>
      <c r="E60" s="3"/>
      <c r="F60" s="3"/>
      <c r="G60" s="3"/>
      <c r="H60" s="3"/>
    </row>
    <row r="61" spans="1:8" ht="14.5" x14ac:dyDescent="0.35">
      <c r="A61" s="3"/>
      <c r="B61" s="3"/>
      <c r="C61" s="3"/>
      <c r="D61" s="3"/>
      <c r="E61" s="3"/>
      <c r="F61" s="3"/>
      <c r="G61" s="3"/>
      <c r="H61" s="3"/>
    </row>
    <row r="62" spans="1:8" ht="14.5" x14ac:dyDescent="0.35">
      <c r="A62" s="3"/>
      <c r="B62" s="3"/>
      <c r="C62" s="3"/>
      <c r="D62" s="3"/>
      <c r="E62" s="3"/>
      <c r="F62" s="3"/>
      <c r="G62" s="3"/>
      <c r="H62" s="3"/>
    </row>
    <row r="63" spans="1:8" ht="14.5" x14ac:dyDescent="0.35">
      <c r="A63" s="3"/>
      <c r="B63" s="3"/>
      <c r="C63" s="3"/>
      <c r="D63" s="3"/>
      <c r="E63" s="3"/>
      <c r="F63" s="3"/>
      <c r="G63" s="3"/>
      <c r="H63" s="3"/>
    </row>
    <row r="64" spans="1:8" ht="14.5" x14ac:dyDescent="0.35">
      <c r="A64" s="3"/>
      <c r="B64" s="3"/>
      <c r="C64" s="3"/>
      <c r="D64" s="3"/>
      <c r="E64" s="3"/>
      <c r="F64" s="3"/>
      <c r="G64" s="3"/>
      <c r="H64" s="3"/>
    </row>
    <row r="65" spans="1:8" ht="14.5" x14ac:dyDescent="0.35">
      <c r="A65" s="3"/>
      <c r="B65" s="3"/>
      <c r="C65" s="3"/>
      <c r="D65" s="3"/>
      <c r="E65" s="3"/>
      <c r="F65" s="3"/>
      <c r="G65" s="3"/>
      <c r="H65" s="3"/>
    </row>
    <row r="66" spans="1:8" ht="14.5" x14ac:dyDescent="0.35">
      <c r="A66" s="3"/>
      <c r="B66" s="3"/>
      <c r="C66" s="3"/>
      <c r="D66" s="3"/>
      <c r="E66" s="3"/>
      <c r="F66" s="3"/>
      <c r="G66" s="3"/>
      <c r="H66" s="3"/>
    </row>
    <row r="67" spans="1:8" ht="14.5" x14ac:dyDescent="0.35">
      <c r="A67" s="3"/>
      <c r="B67" s="3"/>
      <c r="C67" s="3"/>
      <c r="D67" s="3"/>
      <c r="E67" s="3"/>
      <c r="F67" s="3"/>
      <c r="G67" s="3"/>
      <c r="H67" s="3"/>
    </row>
    <row r="68" spans="1:8" ht="14.5" x14ac:dyDescent="0.35">
      <c r="A68" s="3"/>
      <c r="B68" s="3"/>
      <c r="C68" s="3"/>
      <c r="D68" s="3"/>
      <c r="E68" s="3"/>
      <c r="F68" s="3"/>
      <c r="G68" s="3"/>
      <c r="H68" s="3"/>
    </row>
    <row r="69" spans="1:8" ht="14.5" x14ac:dyDescent="0.35">
      <c r="A69" s="3"/>
      <c r="B69" s="3"/>
      <c r="C69" s="3"/>
      <c r="D69" s="3"/>
      <c r="E69" s="3"/>
      <c r="F69" s="3"/>
      <c r="G69" s="3"/>
      <c r="H69" s="3"/>
    </row>
    <row r="70" spans="1:8" ht="14.5" x14ac:dyDescent="0.35">
      <c r="A70" s="3"/>
      <c r="B70" s="3"/>
      <c r="C70" s="3"/>
      <c r="D70" s="3"/>
      <c r="E70" s="3"/>
      <c r="F70" s="3"/>
      <c r="G70" s="3"/>
      <c r="H70" s="3"/>
    </row>
    <row r="71" spans="1:8" ht="14.5" x14ac:dyDescent="0.35">
      <c r="A71" s="3"/>
      <c r="B71" s="3"/>
      <c r="C71" s="3"/>
      <c r="D71" s="3"/>
      <c r="E71" s="3"/>
      <c r="F71" s="3"/>
      <c r="G71" s="3"/>
      <c r="H71" s="3"/>
    </row>
    <row r="72" spans="1:8" ht="14.5" x14ac:dyDescent="0.35">
      <c r="A72" s="3"/>
      <c r="B72" s="3"/>
      <c r="C72" s="3"/>
      <c r="D72" s="3"/>
      <c r="E72" s="3"/>
      <c r="F72" s="3"/>
      <c r="G72" s="3"/>
      <c r="H72" s="3"/>
    </row>
    <row r="73" spans="1:8" ht="14.5" x14ac:dyDescent="0.35">
      <c r="A73" s="3"/>
      <c r="B73" s="3"/>
      <c r="C73" s="3"/>
      <c r="D73" s="3"/>
      <c r="E73" s="3"/>
      <c r="F73" s="3"/>
      <c r="G73" s="3"/>
      <c r="H73" s="3"/>
    </row>
    <row r="74" spans="1:8" ht="14.5" x14ac:dyDescent="0.35">
      <c r="A74" s="3"/>
      <c r="B74" s="3"/>
      <c r="C74" s="3"/>
      <c r="D74" s="3"/>
      <c r="E74" s="3"/>
      <c r="F74" s="3"/>
      <c r="G74" s="3"/>
      <c r="H74" s="3"/>
    </row>
    <row r="75" spans="1:8" ht="14.5" x14ac:dyDescent="0.35">
      <c r="A75" s="3"/>
      <c r="B75" s="3"/>
      <c r="C75" s="3"/>
      <c r="D75" s="3"/>
      <c r="E75" s="3"/>
      <c r="F75" s="3"/>
      <c r="G75" s="3"/>
      <c r="H75" s="3"/>
    </row>
    <row r="76" spans="1:8" ht="14.5" x14ac:dyDescent="0.35">
      <c r="A76" s="3"/>
      <c r="B76" s="3"/>
      <c r="C76" s="3"/>
      <c r="D76" s="3"/>
      <c r="E76" s="3"/>
      <c r="F76" s="3"/>
      <c r="G76" s="3"/>
      <c r="H76" s="3"/>
    </row>
    <row r="77" spans="1:8" ht="14.5" x14ac:dyDescent="0.35">
      <c r="A77" s="3"/>
      <c r="B77" s="3"/>
      <c r="C77" s="3"/>
      <c r="D77" s="3"/>
      <c r="E77" s="3"/>
      <c r="F77" s="3"/>
      <c r="G77" s="3"/>
      <c r="H77" s="3"/>
    </row>
    <row r="78" spans="1:8" ht="14.5" x14ac:dyDescent="0.35">
      <c r="A78" s="3"/>
      <c r="B78" s="3"/>
      <c r="C78" s="3"/>
      <c r="D78" s="3"/>
      <c r="E78" s="3"/>
      <c r="F78" s="3"/>
      <c r="G78" s="3"/>
      <c r="H78" s="3"/>
    </row>
    <row r="79" spans="1:8" ht="14.5" x14ac:dyDescent="0.35">
      <c r="A79" s="3"/>
      <c r="B79" s="3"/>
      <c r="C79" s="3"/>
      <c r="D79" s="3"/>
      <c r="E79" s="3"/>
      <c r="F79" s="3"/>
      <c r="G79" s="3"/>
      <c r="H79" s="3"/>
    </row>
    <row r="80" spans="1:8" ht="14.5" x14ac:dyDescent="0.35">
      <c r="A80" s="3"/>
      <c r="B80" s="3"/>
      <c r="C80" s="3"/>
      <c r="D80" s="3"/>
      <c r="E80" s="3"/>
      <c r="F80" s="3"/>
      <c r="G80" s="3"/>
      <c r="H80" s="3"/>
    </row>
    <row r="81" spans="1:8" ht="14.5" x14ac:dyDescent="0.35">
      <c r="A81" s="3"/>
      <c r="B81" s="3"/>
      <c r="C81" s="3"/>
      <c r="D81" s="3"/>
      <c r="E81" s="3"/>
      <c r="F81" s="3"/>
      <c r="G81" s="3"/>
      <c r="H81" s="3"/>
    </row>
    <row r="82" spans="1:8" ht="54.75" customHeight="1" x14ac:dyDescent="0.35">
      <c r="A82" s="3"/>
      <c r="B82" s="3"/>
      <c r="C82" s="3"/>
      <c r="D82" s="3"/>
      <c r="E82" s="3"/>
      <c r="F82" s="3"/>
      <c r="G82" s="3"/>
      <c r="H82" s="3"/>
    </row>
    <row r="83" spans="1:8" ht="27.25" customHeight="1" x14ac:dyDescent="0.35">
      <c r="A83" s="3"/>
      <c r="B83" s="3"/>
      <c r="C83" s="3"/>
      <c r="D83" s="3"/>
      <c r="E83" s="3"/>
      <c r="F83" s="3"/>
      <c r="G83" s="3"/>
      <c r="H83" s="3"/>
    </row>
    <row r="84" spans="1:8" ht="14.5" x14ac:dyDescent="0.35">
      <c r="A84" s="3"/>
      <c r="B84" s="3"/>
      <c r="C84" s="3"/>
      <c r="D84" s="3"/>
      <c r="E84" s="3"/>
      <c r="F84" s="3"/>
      <c r="G84" s="3"/>
      <c r="H84" s="3"/>
    </row>
    <row r="85" spans="1:8" ht="14.5" x14ac:dyDescent="0.35">
      <c r="A85" s="3"/>
      <c r="B85" s="3"/>
      <c r="C85" s="3"/>
      <c r="D85" s="3"/>
      <c r="E85" s="3"/>
      <c r="F85" s="3"/>
      <c r="G85" s="3"/>
      <c r="H85" s="3"/>
    </row>
    <row r="86" spans="1:8" ht="14.5" x14ac:dyDescent="0.35">
      <c r="A86" s="3"/>
      <c r="B86" s="3"/>
      <c r="C86" s="3"/>
      <c r="D86" s="3"/>
      <c r="E86" s="3"/>
      <c r="F86" s="3"/>
      <c r="G86" s="3"/>
      <c r="H86" s="3"/>
    </row>
    <row r="87" spans="1:8" ht="14.5" x14ac:dyDescent="0.35">
      <c r="A87" s="3"/>
      <c r="B87" s="3"/>
      <c r="C87" s="3"/>
      <c r="D87" s="3"/>
      <c r="E87" s="3"/>
      <c r="F87" s="3"/>
      <c r="G87" s="3"/>
      <c r="H87" s="3"/>
    </row>
    <row r="88" spans="1:8" ht="14.5" x14ac:dyDescent="0.35">
      <c r="A88" s="3"/>
      <c r="B88" s="3"/>
      <c r="C88" s="3"/>
      <c r="D88" s="3"/>
      <c r="E88" s="3"/>
      <c r="F88" s="3"/>
      <c r="G88" s="3"/>
      <c r="H88" s="3"/>
    </row>
    <row r="89" spans="1:8" ht="14.5" x14ac:dyDescent="0.35">
      <c r="A89" s="3"/>
      <c r="B89" s="3"/>
      <c r="C89" s="3"/>
      <c r="D89" s="3"/>
      <c r="E89" s="3"/>
      <c r="F89" s="3"/>
      <c r="G89" s="3"/>
      <c r="H89" s="3"/>
    </row>
    <row r="90" spans="1:8" ht="14.5" x14ac:dyDescent="0.35">
      <c r="A90" s="3"/>
      <c r="B90" s="3"/>
      <c r="C90" s="3"/>
      <c r="D90" s="3"/>
      <c r="E90" s="3"/>
      <c r="F90" s="3"/>
      <c r="G90" s="3"/>
      <c r="H90" s="3"/>
    </row>
    <row r="91" spans="1:8" ht="14.5" x14ac:dyDescent="0.35">
      <c r="A91" s="3"/>
      <c r="B91" s="3"/>
      <c r="C91" s="3"/>
      <c r="D91" s="3"/>
      <c r="E91" s="3"/>
      <c r="F91" s="3"/>
      <c r="G91" s="3"/>
      <c r="H91" s="3"/>
    </row>
    <row r="92" spans="1:8" ht="14.5" x14ac:dyDescent="0.35">
      <c r="A92" s="3"/>
      <c r="B92" s="3"/>
      <c r="C92" s="3"/>
      <c r="D92" s="3"/>
      <c r="E92" s="3"/>
      <c r="F92" s="3"/>
      <c r="G92" s="3"/>
      <c r="H92" s="3"/>
    </row>
    <row r="93" spans="1:8" ht="14.5" x14ac:dyDescent="0.35">
      <c r="A93" s="3"/>
      <c r="B93" s="3"/>
      <c r="C93" s="3"/>
      <c r="D93" s="3"/>
      <c r="E93" s="3"/>
      <c r="F93" s="3"/>
      <c r="G93" s="3"/>
      <c r="H93" s="3"/>
    </row>
    <row r="94" spans="1:8" ht="14.5" x14ac:dyDescent="0.35">
      <c r="A94" s="3"/>
      <c r="B94" s="3"/>
      <c r="C94" s="3"/>
      <c r="D94" s="3"/>
      <c r="E94" s="3"/>
      <c r="F94" s="3"/>
      <c r="G94" s="3"/>
      <c r="H94" s="3"/>
    </row>
    <row r="95" spans="1:8" ht="14.5" x14ac:dyDescent="0.35">
      <c r="A95" s="3"/>
      <c r="B95" s="3"/>
      <c r="C95" s="3"/>
      <c r="D95" s="3"/>
      <c r="E95" s="3"/>
      <c r="F95" s="3"/>
      <c r="G95" s="3"/>
      <c r="H95" s="3"/>
    </row>
    <row r="96" spans="1:8" ht="14.5" x14ac:dyDescent="0.35">
      <c r="A96" s="3"/>
      <c r="B96" s="3"/>
      <c r="C96" s="3"/>
      <c r="D96" s="3"/>
      <c r="E96" s="3"/>
      <c r="F96" s="3"/>
      <c r="G96" s="3"/>
      <c r="H96" s="3"/>
    </row>
    <row r="97" spans="1:8" ht="14.5" x14ac:dyDescent="0.35">
      <c r="A97" s="3"/>
      <c r="B97" s="3"/>
      <c r="C97" s="3"/>
      <c r="D97" s="3"/>
      <c r="E97" s="3"/>
      <c r="F97" s="3"/>
      <c r="G97" s="3"/>
      <c r="H97" s="3"/>
    </row>
    <row r="98" spans="1:8" ht="14.5" x14ac:dyDescent="0.35">
      <c r="A98" s="3"/>
      <c r="B98" s="3"/>
      <c r="C98" s="3"/>
      <c r="D98" s="3"/>
      <c r="E98" s="3"/>
      <c r="F98" s="3"/>
      <c r="G98" s="3"/>
      <c r="H98" s="3"/>
    </row>
    <row r="99" spans="1:8" ht="14.5" x14ac:dyDescent="0.35">
      <c r="A99" s="3"/>
      <c r="B99" s="3"/>
      <c r="C99" s="3"/>
      <c r="D99" s="3"/>
      <c r="E99" s="3"/>
      <c r="F99" s="3"/>
      <c r="G99" s="3"/>
      <c r="H99" s="3"/>
    </row>
    <row r="100" spans="1:8" ht="14.5" x14ac:dyDescent="0.35">
      <c r="A100" s="3"/>
      <c r="B100" s="3"/>
      <c r="C100" s="3"/>
      <c r="D100" s="3"/>
      <c r="E100" s="3"/>
      <c r="F100" s="3"/>
      <c r="G100" s="3"/>
      <c r="H100" s="3"/>
    </row>
    <row r="101" spans="1:8" ht="14.5" x14ac:dyDescent="0.35">
      <c r="A101" s="3"/>
      <c r="B101" s="3"/>
      <c r="C101" s="3"/>
      <c r="D101" s="3"/>
      <c r="E101" s="3"/>
      <c r="F101" s="3"/>
      <c r="G101" s="3"/>
      <c r="H101" s="3"/>
    </row>
    <row r="102" spans="1:8" ht="14.5" x14ac:dyDescent="0.35">
      <c r="A102" s="3"/>
      <c r="B102" s="3"/>
      <c r="C102" s="3"/>
      <c r="D102" s="3"/>
      <c r="E102" s="3"/>
      <c r="F102" s="3"/>
      <c r="G102" s="3"/>
      <c r="H102" s="3"/>
    </row>
    <row r="103" spans="1:8" ht="14.5" x14ac:dyDescent="0.35">
      <c r="A103" s="3"/>
      <c r="B103" s="3"/>
      <c r="C103" s="3"/>
      <c r="D103" s="3"/>
      <c r="E103" s="3"/>
      <c r="F103" s="3"/>
      <c r="G103" s="3"/>
      <c r="H103" s="3"/>
    </row>
    <row r="104" spans="1:8" ht="14.5" x14ac:dyDescent="0.35">
      <c r="A104" s="3"/>
      <c r="B104" s="3"/>
      <c r="C104" s="3"/>
      <c r="D104" s="3"/>
      <c r="E104" s="3"/>
      <c r="F104" s="3"/>
      <c r="G104" s="3"/>
      <c r="H104" s="3"/>
    </row>
    <row r="105" spans="1:8" ht="14.5" x14ac:dyDescent="0.35">
      <c r="A105" s="3"/>
      <c r="B105" s="3"/>
      <c r="C105" s="3"/>
      <c r="D105" s="3"/>
      <c r="E105" s="3"/>
      <c r="F105" s="3"/>
      <c r="G105" s="3"/>
      <c r="H105" s="3"/>
    </row>
    <row r="106" spans="1:8" ht="14.5" x14ac:dyDescent="0.35">
      <c r="A106" s="3"/>
      <c r="B106" s="3"/>
      <c r="C106" s="3"/>
      <c r="D106" s="3"/>
      <c r="E106" s="3"/>
      <c r="F106" s="3"/>
      <c r="G106" s="3"/>
      <c r="H106" s="3"/>
    </row>
    <row r="107" spans="1:8" ht="14.5" x14ac:dyDescent="0.35">
      <c r="A107" s="3"/>
      <c r="B107" s="3"/>
      <c r="C107" s="3"/>
      <c r="D107" s="3"/>
      <c r="E107" s="3"/>
      <c r="F107" s="3"/>
      <c r="G107" s="3"/>
      <c r="H107" s="3"/>
    </row>
    <row r="108" spans="1:8" ht="14.5" x14ac:dyDescent="0.35">
      <c r="A108" s="3"/>
      <c r="B108" s="3"/>
      <c r="C108" s="3"/>
      <c r="D108" s="3"/>
      <c r="E108" s="3"/>
      <c r="F108" s="3"/>
      <c r="G108" s="3"/>
      <c r="H108" s="3"/>
    </row>
    <row r="109" spans="1:8" ht="14.5" x14ac:dyDescent="0.35">
      <c r="A109" s="3"/>
      <c r="B109" s="3"/>
      <c r="C109" s="3"/>
      <c r="D109" s="3"/>
      <c r="E109" s="3"/>
      <c r="F109" s="3"/>
      <c r="G109" s="3"/>
      <c r="H109" s="3"/>
    </row>
    <row r="110" spans="1:8" ht="14.5" x14ac:dyDescent="0.35">
      <c r="A110" s="3"/>
      <c r="B110" s="3"/>
      <c r="C110" s="3"/>
      <c r="D110" s="3"/>
      <c r="E110" s="3"/>
      <c r="F110" s="3"/>
      <c r="G110" s="3"/>
      <c r="H110" s="3"/>
    </row>
    <row r="111" spans="1:8" ht="55" customHeight="1" x14ac:dyDescent="0.35">
      <c r="A111" s="3"/>
      <c r="B111" s="3"/>
      <c r="C111" s="3"/>
      <c r="D111" s="3"/>
      <c r="E111" s="3"/>
      <c r="F111" s="3"/>
      <c r="G111" s="3"/>
      <c r="H111" s="3"/>
    </row>
    <row r="112" spans="1:8" ht="27" customHeight="1" x14ac:dyDescent="0.35">
      <c r="A112" s="3"/>
      <c r="B112" s="3"/>
      <c r="C112" s="3"/>
      <c r="D112" s="3"/>
      <c r="E112" s="3"/>
      <c r="F112" s="3"/>
      <c r="G112" s="3"/>
      <c r="H112" s="3"/>
    </row>
    <row r="113" spans="1:8" ht="14.5" x14ac:dyDescent="0.35">
      <c r="A113" s="3"/>
      <c r="B113" s="3"/>
      <c r="C113" s="3"/>
      <c r="D113" s="3"/>
      <c r="E113" s="3"/>
      <c r="F113" s="3"/>
      <c r="G113" s="3"/>
      <c r="H113" s="3"/>
    </row>
    <row r="114" spans="1:8" ht="14.5" x14ac:dyDescent="0.35">
      <c r="A114" s="3"/>
      <c r="B114" s="3"/>
      <c r="C114" s="3"/>
      <c r="D114" s="3"/>
      <c r="E114" s="3"/>
      <c r="F114" s="3"/>
      <c r="G114" s="3"/>
      <c r="H114" s="3"/>
    </row>
    <row r="115" spans="1:8" ht="14.5" x14ac:dyDescent="0.35">
      <c r="A115" s="3"/>
      <c r="B115" s="3"/>
      <c r="C115" s="3"/>
      <c r="D115" s="3"/>
      <c r="E115" s="3"/>
      <c r="F115" s="3"/>
      <c r="G115" s="3"/>
      <c r="H115" s="3"/>
    </row>
    <row r="116" spans="1:8" ht="14.5" x14ac:dyDescent="0.35">
      <c r="A116" s="3"/>
      <c r="B116" s="3"/>
      <c r="C116" s="3"/>
      <c r="D116" s="3"/>
      <c r="E116" s="3"/>
      <c r="F116" s="3"/>
      <c r="G116" s="3"/>
      <c r="H116" s="3"/>
    </row>
    <row r="117" spans="1:8" ht="14.5" x14ac:dyDescent="0.35">
      <c r="A117" s="3"/>
      <c r="B117" s="3"/>
      <c r="C117" s="3"/>
      <c r="D117" s="3"/>
      <c r="E117" s="3"/>
      <c r="F117" s="3"/>
      <c r="G117" s="3"/>
      <c r="H117" s="3"/>
    </row>
    <row r="118" spans="1:8" ht="14.5" x14ac:dyDescent="0.35">
      <c r="A118" s="3"/>
      <c r="B118" s="3"/>
      <c r="C118" s="3"/>
      <c r="D118" s="3"/>
      <c r="E118" s="3"/>
      <c r="F118" s="3"/>
      <c r="G118" s="3"/>
      <c r="H118" s="3"/>
    </row>
    <row r="119" spans="1:8" ht="14.5" x14ac:dyDescent="0.35">
      <c r="A119" s="3"/>
      <c r="B119" s="3"/>
      <c r="C119" s="3"/>
      <c r="D119" s="3"/>
      <c r="E119" s="3"/>
      <c r="F119" s="3"/>
      <c r="G119" s="3"/>
      <c r="H119" s="3"/>
    </row>
    <row r="120" spans="1:8" ht="14.5" x14ac:dyDescent="0.35">
      <c r="A120" s="3"/>
      <c r="B120" s="3"/>
      <c r="C120" s="3"/>
      <c r="D120" s="3"/>
      <c r="E120" s="3"/>
      <c r="F120" s="3"/>
      <c r="G120" s="3"/>
      <c r="H120" s="3"/>
    </row>
    <row r="121" spans="1:8" ht="14.5" x14ac:dyDescent="0.35">
      <c r="A121" s="3"/>
      <c r="B121" s="3"/>
      <c r="C121" s="3"/>
      <c r="D121" s="3"/>
      <c r="E121" s="3"/>
      <c r="F121" s="3"/>
      <c r="G121" s="3"/>
      <c r="H121" s="3"/>
    </row>
    <row r="122" spans="1:8" ht="14.5" x14ac:dyDescent="0.35">
      <c r="A122" s="3"/>
      <c r="B122" s="3"/>
      <c r="C122" s="3"/>
      <c r="D122" s="3"/>
      <c r="E122" s="3"/>
      <c r="F122" s="3"/>
      <c r="G122" s="3"/>
      <c r="H122" s="3"/>
    </row>
    <row r="123" spans="1:8" ht="14.5" x14ac:dyDescent="0.35">
      <c r="A123" s="3"/>
      <c r="B123" s="3"/>
      <c r="C123" s="3"/>
      <c r="D123" s="3"/>
      <c r="E123" s="3"/>
      <c r="F123" s="3"/>
      <c r="G123" s="3"/>
      <c r="H123" s="3"/>
    </row>
    <row r="124" spans="1:8" ht="14.5" x14ac:dyDescent="0.35">
      <c r="A124" s="3"/>
      <c r="B124" s="3"/>
      <c r="C124" s="3"/>
      <c r="D124" s="3"/>
      <c r="E124" s="3"/>
      <c r="F124" s="3"/>
      <c r="G124" s="3"/>
      <c r="H124" s="3"/>
    </row>
    <row r="125" spans="1:8" ht="14.5" x14ac:dyDescent="0.35">
      <c r="A125" s="3"/>
      <c r="B125" s="3"/>
      <c r="C125" s="3"/>
      <c r="D125" s="3"/>
      <c r="E125" s="3"/>
      <c r="F125" s="3"/>
      <c r="G125" s="3"/>
      <c r="H125" s="3"/>
    </row>
    <row r="126" spans="1:8" ht="14.5" x14ac:dyDescent="0.35">
      <c r="A126" s="3"/>
      <c r="B126" s="3"/>
      <c r="C126" s="3"/>
      <c r="D126" s="3"/>
      <c r="E126" s="3"/>
      <c r="F126" s="3"/>
      <c r="G126" s="3"/>
      <c r="H126" s="3"/>
    </row>
    <row r="127" spans="1:8" ht="14.5" x14ac:dyDescent="0.35">
      <c r="A127" s="3"/>
      <c r="B127" s="3"/>
      <c r="C127" s="3"/>
      <c r="D127" s="3"/>
      <c r="E127" s="3"/>
      <c r="F127" s="3"/>
      <c r="G127" s="3"/>
      <c r="H127" s="3"/>
    </row>
    <row r="128" spans="1:8" ht="14.5" x14ac:dyDescent="0.35">
      <c r="A128" s="3"/>
      <c r="B128" s="3"/>
      <c r="C128" s="3"/>
      <c r="D128" s="3"/>
      <c r="E128" s="3"/>
      <c r="F128" s="3"/>
      <c r="G128" s="3"/>
      <c r="H128" s="3"/>
    </row>
    <row r="129" spans="1:8" ht="14.5" x14ac:dyDescent="0.35">
      <c r="A129" s="3"/>
      <c r="B129" s="3"/>
      <c r="C129" s="3"/>
      <c r="D129" s="3"/>
      <c r="E129" s="3"/>
      <c r="F129" s="3"/>
      <c r="G129" s="3"/>
      <c r="H129" s="3"/>
    </row>
    <row r="130" spans="1:8" ht="14.5" x14ac:dyDescent="0.35">
      <c r="A130" s="3"/>
      <c r="B130" s="3"/>
      <c r="C130" s="3"/>
      <c r="D130" s="3"/>
      <c r="E130" s="3"/>
      <c r="F130" s="3"/>
      <c r="G130" s="3"/>
      <c r="H130" s="3"/>
    </row>
    <row r="131" spans="1:8" ht="14.5" x14ac:dyDescent="0.35">
      <c r="A131" s="3"/>
      <c r="B131" s="3"/>
      <c r="C131" s="3"/>
      <c r="D131" s="3"/>
      <c r="E131" s="3"/>
      <c r="F131" s="3"/>
      <c r="G131" s="3"/>
      <c r="H131" s="3"/>
    </row>
    <row r="132" spans="1:8" ht="14.5" x14ac:dyDescent="0.35">
      <c r="A132" s="3"/>
      <c r="B132" s="3"/>
      <c r="C132" s="3"/>
      <c r="D132" s="3"/>
      <c r="E132" s="3"/>
      <c r="F132" s="3"/>
      <c r="G132" s="3"/>
      <c r="H132" s="3"/>
    </row>
    <row r="133" spans="1:8" ht="14.5" x14ac:dyDescent="0.35">
      <c r="A133" s="3"/>
      <c r="B133" s="3"/>
      <c r="C133" s="3"/>
      <c r="D133" s="3"/>
      <c r="E133" s="3"/>
      <c r="F133" s="3"/>
      <c r="G133" s="3"/>
      <c r="H133" s="3"/>
    </row>
    <row r="134" spans="1:8" ht="14.5" x14ac:dyDescent="0.35">
      <c r="A134" s="3"/>
      <c r="B134" s="3"/>
      <c r="C134" s="3"/>
      <c r="D134" s="3"/>
      <c r="E134" s="3"/>
      <c r="F134" s="3"/>
      <c r="G134" s="3"/>
      <c r="H134" s="3"/>
    </row>
    <row r="135" spans="1:8" ht="14.5" x14ac:dyDescent="0.35">
      <c r="A135" s="3"/>
      <c r="B135" s="3"/>
      <c r="C135" s="3"/>
      <c r="D135" s="3"/>
      <c r="E135" s="3"/>
      <c r="F135" s="3"/>
      <c r="G135" s="3"/>
      <c r="H135" s="3"/>
    </row>
    <row r="136" spans="1:8" ht="14.5" x14ac:dyDescent="0.35">
      <c r="A136" s="3"/>
      <c r="B136" s="3"/>
      <c r="C136" s="3"/>
      <c r="D136" s="3"/>
      <c r="E136" s="3"/>
      <c r="F136" s="3"/>
      <c r="G136" s="3"/>
      <c r="H136" s="3"/>
    </row>
    <row r="137" spans="1:8" ht="14.5" x14ac:dyDescent="0.35">
      <c r="A137" s="3"/>
      <c r="B137" s="3"/>
      <c r="C137" s="3"/>
      <c r="D137" s="3"/>
      <c r="E137" s="3"/>
      <c r="F137" s="3"/>
      <c r="G137" s="3"/>
      <c r="H137" s="3"/>
    </row>
    <row r="138" spans="1:8" ht="14.5" x14ac:dyDescent="0.35">
      <c r="A138" s="3"/>
      <c r="B138" s="3"/>
      <c r="C138" s="3"/>
      <c r="D138" s="3"/>
      <c r="E138" s="3"/>
      <c r="F138" s="3"/>
      <c r="G138" s="3"/>
      <c r="H138" s="3"/>
    </row>
    <row r="139" spans="1:8" ht="55" customHeight="1" x14ac:dyDescent="0.35">
      <c r="A139" s="3"/>
      <c r="B139" s="3"/>
      <c r="C139" s="3"/>
      <c r="D139" s="3"/>
      <c r="E139" s="3"/>
      <c r="F139" s="3"/>
      <c r="G139" s="3"/>
      <c r="H139" s="3"/>
    </row>
    <row r="140" spans="1:8" ht="27" customHeight="1" x14ac:dyDescent="0.35">
      <c r="A140" s="3"/>
      <c r="B140" s="3"/>
      <c r="C140" s="3"/>
      <c r="D140" s="3"/>
      <c r="E140" s="3"/>
      <c r="F140" s="3"/>
      <c r="G140" s="3"/>
      <c r="H140" s="3"/>
    </row>
    <row r="141" spans="1:8" ht="14.5" x14ac:dyDescent="0.35">
      <c r="A141" s="3"/>
      <c r="B141" s="3"/>
      <c r="C141" s="3"/>
      <c r="D141" s="3"/>
      <c r="E141" s="3"/>
      <c r="F141" s="3"/>
      <c r="G141" s="3"/>
      <c r="H141" s="3"/>
    </row>
    <row r="142" spans="1:8" ht="14.5" x14ac:dyDescent="0.35">
      <c r="A142" s="3"/>
      <c r="B142" s="3"/>
      <c r="C142" s="3"/>
      <c r="D142" s="3"/>
      <c r="E142" s="3"/>
      <c r="F142" s="3"/>
      <c r="G142" s="3"/>
      <c r="H142" s="3"/>
    </row>
    <row r="143" spans="1:8" ht="14.5" x14ac:dyDescent="0.35">
      <c r="A143" s="3"/>
      <c r="B143" s="3"/>
      <c r="C143" s="3"/>
      <c r="D143" s="3"/>
      <c r="E143" s="3"/>
      <c r="F143" s="3"/>
      <c r="G143" s="3"/>
      <c r="H143" s="3"/>
    </row>
    <row r="144" spans="1:8" ht="14.5" x14ac:dyDescent="0.35">
      <c r="A144" s="3"/>
      <c r="B144" s="3"/>
      <c r="C144" s="3"/>
      <c r="D144" s="3"/>
      <c r="E144" s="3"/>
      <c r="F144" s="3"/>
      <c r="G144" s="3"/>
      <c r="H144" s="3"/>
    </row>
    <row r="145" spans="1:8" ht="14.5" x14ac:dyDescent="0.35">
      <c r="A145" s="3"/>
      <c r="B145" s="3"/>
      <c r="C145" s="3"/>
      <c r="D145" s="3"/>
      <c r="E145" s="3"/>
      <c r="F145" s="3"/>
      <c r="G145" s="3"/>
      <c r="H145" s="3"/>
    </row>
    <row r="146" spans="1:8" ht="14.5" x14ac:dyDescent="0.35">
      <c r="A146" s="3"/>
      <c r="B146" s="3"/>
      <c r="C146" s="3"/>
      <c r="D146" s="3"/>
      <c r="E146" s="3"/>
      <c r="F146" s="3"/>
      <c r="G146" s="3"/>
      <c r="H146" s="3"/>
    </row>
    <row r="147" spans="1:8" ht="14.5" x14ac:dyDescent="0.35">
      <c r="A147" s="3"/>
      <c r="B147" s="3"/>
      <c r="C147" s="3"/>
      <c r="D147" s="3"/>
      <c r="E147" s="3"/>
      <c r="F147" s="3"/>
      <c r="G147" s="3"/>
      <c r="H147" s="3"/>
    </row>
    <row r="148" spans="1:8" ht="14.5" x14ac:dyDescent="0.35">
      <c r="A148" s="3"/>
      <c r="B148" s="3"/>
      <c r="C148" s="3"/>
      <c r="D148" s="3"/>
      <c r="E148" s="3"/>
      <c r="F148" s="3"/>
      <c r="G148" s="3"/>
      <c r="H148" s="3"/>
    </row>
    <row r="149" spans="1:8" ht="14.5" x14ac:dyDescent="0.35">
      <c r="A149" s="3"/>
      <c r="B149" s="3"/>
      <c r="C149" s="3"/>
      <c r="D149" s="3"/>
      <c r="E149" s="3"/>
      <c r="F149" s="3"/>
      <c r="G149" s="3"/>
      <c r="H149" s="3"/>
    </row>
    <row r="150" spans="1:8" ht="14.5" x14ac:dyDescent="0.35">
      <c r="A150" s="3"/>
      <c r="B150" s="3"/>
      <c r="C150" s="3"/>
      <c r="D150" s="3"/>
      <c r="E150" s="3"/>
      <c r="F150" s="3"/>
      <c r="G150" s="3"/>
      <c r="H150" s="3"/>
    </row>
    <row r="151" spans="1:8" ht="14.5" x14ac:dyDescent="0.35">
      <c r="A151" s="3"/>
      <c r="B151" s="3"/>
      <c r="C151" s="3"/>
      <c r="D151" s="3"/>
      <c r="E151" s="3"/>
      <c r="F151" s="3"/>
      <c r="G151" s="3"/>
      <c r="H151" s="3"/>
    </row>
    <row r="152" spans="1:8" ht="14.5" x14ac:dyDescent="0.35">
      <c r="A152" s="3"/>
      <c r="B152" s="3"/>
      <c r="C152" s="3"/>
      <c r="D152" s="3"/>
      <c r="E152" s="3"/>
      <c r="F152" s="3"/>
      <c r="G152" s="3"/>
      <c r="H152" s="3"/>
    </row>
    <row r="153" spans="1:8" ht="14.5" x14ac:dyDescent="0.35">
      <c r="A153" s="3"/>
      <c r="B153" s="3"/>
      <c r="C153" s="3"/>
      <c r="D153" s="3"/>
      <c r="E153" s="3"/>
      <c r="F153" s="3"/>
      <c r="G153" s="3"/>
      <c r="H153" s="3"/>
    </row>
    <row r="154" spans="1:8" ht="14.5" x14ac:dyDescent="0.35">
      <c r="A154" s="3"/>
      <c r="B154" s="3"/>
      <c r="C154" s="3"/>
      <c r="D154" s="3"/>
      <c r="E154" s="3"/>
      <c r="F154" s="3"/>
      <c r="G154" s="3"/>
      <c r="H154" s="3"/>
    </row>
    <row r="155" spans="1:8" ht="14.5" x14ac:dyDescent="0.35">
      <c r="A155" s="3"/>
      <c r="B155" s="3"/>
      <c r="C155" s="3"/>
      <c r="D155" s="3"/>
      <c r="E155" s="3"/>
      <c r="F155" s="3"/>
      <c r="G155" s="3"/>
      <c r="H155" s="3"/>
    </row>
    <row r="156" spans="1:8" ht="14.5" x14ac:dyDescent="0.35">
      <c r="A156" s="3"/>
      <c r="B156" s="3"/>
      <c r="C156" s="3"/>
      <c r="D156" s="3"/>
      <c r="E156" s="3"/>
      <c r="F156" s="3"/>
      <c r="G156" s="3"/>
      <c r="H156" s="3"/>
    </row>
    <row r="157" spans="1:8" ht="14.5" x14ac:dyDescent="0.35">
      <c r="A157" s="3"/>
      <c r="B157" s="3"/>
      <c r="C157" s="3"/>
      <c r="D157" s="3"/>
      <c r="E157" s="3"/>
      <c r="F157" s="3"/>
      <c r="G157" s="3"/>
      <c r="H157" s="3"/>
    </row>
    <row r="158" spans="1:8" ht="14.5" x14ac:dyDescent="0.35">
      <c r="A158" s="3"/>
      <c r="B158" s="3"/>
      <c r="C158" s="3"/>
      <c r="D158" s="3"/>
      <c r="E158" s="3"/>
      <c r="F158" s="3"/>
      <c r="G158" s="3"/>
      <c r="H158" s="3"/>
    </row>
    <row r="159" spans="1:8" ht="14.5" x14ac:dyDescent="0.35">
      <c r="A159" s="3"/>
      <c r="B159" s="3"/>
      <c r="C159" s="3"/>
      <c r="D159" s="3"/>
      <c r="E159" s="3"/>
      <c r="F159" s="3"/>
      <c r="G159" s="3"/>
      <c r="H159" s="3"/>
    </row>
    <row r="160" spans="1:8" ht="14.5" x14ac:dyDescent="0.35">
      <c r="A160" s="3"/>
      <c r="B160" s="3"/>
      <c r="C160" s="3"/>
      <c r="D160" s="3"/>
      <c r="E160" s="3"/>
      <c r="F160" s="3"/>
      <c r="G160" s="3"/>
      <c r="H160" s="3"/>
    </row>
    <row r="161" spans="1:8" ht="14.5" x14ac:dyDescent="0.35">
      <c r="A161" s="3"/>
      <c r="B161" s="3"/>
      <c r="C161" s="3"/>
      <c r="D161" s="3"/>
      <c r="E161" s="3"/>
      <c r="F161" s="3"/>
      <c r="G161" s="3"/>
      <c r="H161" s="3"/>
    </row>
    <row r="162" spans="1:8" ht="14.5" x14ac:dyDescent="0.35">
      <c r="A162" s="3"/>
      <c r="B162" s="3"/>
      <c r="C162" s="3"/>
      <c r="D162" s="3"/>
      <c r="E162" s="3"/>
      <c r="F162" s="3"/>
      <c r="G162" s="3"/>
      <c r="H162" s="3"/>
    </row>
    <row r="163" spans="1:8" ht="14.5" x14ac:dyDescent="0.35">
      <c r="A163" s="3"/>
      <c r="B163" s="3"/>
      <c r="C163" s="3"/>
      <c r="D163" s="3"/>
      <c r="E163" s="3"/>
      <c r="F163" s="3"/>
      <c r="G163" s="3"/>
      <c r="H163" s="3"/>
    </row>
    <row r="164" spans="1:8" ht="14.5" x14ac:dyDescent="0.35">
      <c r="A164" s="3"/>
      <c r="B164" s="3"/>
      <c r="C164" s="3"/>
      <c r="D164" s="3"/>
      <c r="E164" s="3"/>
      <c r="F164" s="3"/>
      <c r="G164" s="3"/>
      <c r="H164" s="3"/>
    </row>
    <row r="165" spans="1:8" ht="14.5" x14ac:dyDescent="0.35">
      <c r="A165" s="3"/>
      <c r="B165" s="3"/>
      <c r="C165" s="3"/>
      <c r="D165" s="3"/>
      <c r="E165" s="3"/>
      <c r="F165" s="3"/>
      <c r="G165" s="3"/>
      <c r="H165" s="3"/>
    </row>
    <row r="166" spans="1:8" ht="14.5" x14ac:dyDescent="0.35">
      <c r="A166" s="3"/>
      <c r="B166" s="3"/>
      <c r="C166" s="3"/>
      <c r="D166" s="3"/>
      <c r="E166" s="3"/>
      <c r="F166" s="3"/>
      <c r="G166" s="3"/>
      <c r="H166" s="3"/>
    </row>
    <row r="167" spans="1:8" ht="14.5" x14ac:dyDescent="0.35">
      <c r="A167" s="3"/>
      <c r="B167" s="3"/>
      <c r="C167" s="3"/>
      <c r="D167" s="3"/>
      <c r="E167" s="3"/>
      <c r="F167" s="3"/>
      <c r="G167" s="3"/>
      <c r="H167" s="3"/>
    </row>
    <row r="168" spans="1:8" ht="55" customHeight="1" x14ac:dyDescent="0.35">
      <c r="A168" s="3"/>
      <c r="B168" s="3"/>
      <c r="C168" s="3"/>
      <c r="D168" s="3"/>
      <c r="E168" s="3"/>
      <c r="F168" s="3"/>
      <c r="G168" s="3"/>
      <c r="H168" s="3"/>
    </row>
    <row r="169" spans="1:8" ht="27" customHeight="1" x14ac:dyDescent="0.35">
      <c r="A169" s="3"/>
      <c r="B169" s="3"/>
      <c r="C169" s="3"/>
      <c r="D169" s="3"/>
      <c r="E169" s="3"/>
      <c r="F169" s="3"/>
      <c r="G169" s="3"/>
      <c r="H169" s="3"/>
    </row>
    <row r="170" spans="1:8" ht="14.5" x14ac:dyDescent="0.35">
      <c r="A170" s="3"/>
      <c r="B170" s="3"/>
      <c r="C170" s="3"/>
      <c r="D170" s="3"/>
      <c r="E170" s="3"/>
      <c r="F170" s="3"/>
      <c r="G170" s="3"/>
      <c r="H170" s="3"/>
    </row>
    <row r="171" spans="1:8" ht="14.5" x14ac:dyDescent="0.35">
      <c r="A171" s="3"/>
      <c r="B171" s="3"/>
      <c r="C171" s="3"/>
      <c r="D171" s="3"/>
      <c r="E171" s="3"/>
      <c r="F171" s="3"/>
      <c r="G171" s="3"/>
      <c r="H171" s="3"/>
    </row>
    <row r="172" spans="1:8" ht="14.5" x14ac:dyDescent="0.35">
      <c r="A172" s="3"/>
      <c r="B172" s="3"/>
      <c r="C172" s="3"/>
      <c r="D172" s="3"/>
      <c r="E172" s="3"/>
      <c r="F172" s="3"/>
      <c r="G172" s="3"/>
      <c r="H172" s="3"/>
    </row>
    <row r="173" spans="1:8" ht="14.5" x14ac:dyDescent="0.35">
      <c r="A173" s="3"/>
      <c r="B173" s="3"/>
      <c r="C173" s="3"/>
      <c r="D173" s="3"/>
      <c r="E173" s="3"/>
      <c r="F173" s="3"/>
      <c r="G173" s="3"/>
      <c r="H173" s="3"/>
    </row>
    <row r="174" spans="1:8" ht="14.5" x14ac:dyDescent="0.35">
      <c r="A174" s="3"/>
      <c r="B174" s="3"/>
      <c r="C174" s="3"/>
      <c r="D174" s="3"/>
      <c r="E174" s="3"/>
      <c r="F174" s="3"/>
      <c r="G174" s="3"/>
      <c r="H174" s="3"/>
    </row>
    <row r="175" spans="1:8" ht="14.5" x14ac:dyDescent="0.35">
      <c r="A175" s="3"/>
      <c r="B175" s="3"/>
      <c r="C175" s="3"/>
      <c r="D175" s="3"/>
      <c r="E175" s="3"/>
      <c r="F175" s="3"/>
      <c r="G175" s="3"/>
      <c r="H175" s="3"/>
    </row>
    <row r="176" spans="1:8" ht="14.5" x14ac:dyDescent="0.35">
      <c r="A176" s="3"/>
      <c r="B176" s="3"/>
      <c r="C176" s="3"/>
      <c r="D176" s="3"/>
      <c r="E176" s="3"/>
      <c r="F176" s="3"/>
      <c r="G176" s="3"/>
      <c r="H176" s="3"/>
    </row>
    <row r="177" spans="1:8" ht="14.5" x14ac:dyDescent="0.35">
      <c r="A177" s="3"/>
      <c r="B177" s="3"/>
      <c r="C177" s="3"/>
      <c r="D177" s="3"/>
      <c r="E177" s="3"/>
      <c r="F177" s="3"/>
      <c r="G177" s="3"/>
      <c r="H177" s="3"/>
    </row>
    <row r="178" spans="1:8" ht="14.5" x14ac:dyDescent="0.35">
      <c r="A178" s="3"/>
      <c r="B178" s="3"/>
      <c r="C178" s="3"/>
      <c r="D178" s="3"/>
      <c r="E178" s="3"/>
      <c r="F178" s="3"/>
      <c r="G178" s="3"/>
      <c r="H178" s="3"/>
    </row>
    <row r="179" spans="1:8" ht="14.5" x14ac:dyDescent="0.35">
      <c r="A179" s="3"/>
      <c r="B179" s="3"/>
      <c r="C179" s="3"/>
      <c r="D179" s="3"/>
      <c r="E179" s="3"/>
      <c r="F179" s="3"/>
      <c r="G179" s="3"/>
      <c r="H179" s="3"/>
    </row>
    <row r="180" spans="1:8" ht="14.5" x14ac:dyDescent="0.35">
      <c r="A180" s="3"/>
      <c r="B180" s="3"/>
      <c r="C180" s="3"/>
      <c r="D180" s="3"/>
      <c r="E180" s="3"/>
      <c r="F180" s="3"/>
      <c r="G180" s="3"/>
      <c r="H180" s="3"/>
    </row>
    <row r="181" spans="1:8" ht="14.5" x14ac:dyDescent="0.35">
      <c r="A181" s="3"/>
      <c r="B181" s="3"/>
      <c r="C181" s="3"/>
      <c r="D181" s="3"/>
      <c r="E181" s="3"/>
      <c r="F181" s="3"/>
      <c r="G181" s="3"/>
      <c r="H181" s="3"/>
    </row>
    <row r="182" spans="1:8" ht="14.5" x14ac:dyDescent="0.35">
      <c r="A182" s="3"/>
      <c r="B182" s="3"/>
      <c r="C182" s="3"/>
      <c r="D182" s="3"/>
      <c r="E182" s="3"/>
      <c r="F182" s="3"/>
      <c r="G182" s="3"/>
      <c r="H182" s="3"/>
    </row>
    <row r="183" spans="1:8" ht="14.5" x14ac:dyDescent="0.35">
      <c r="A183" s="3"/>
      <c r="B183" s="3"/>
      <c r="C183" s="3"/>
      <c r="D183" s="3"/>
      <c r="E183" s="3"/>
      <c r="F183" s="3"/>
      <c r="G183" s="3"/>
      <c r="H183" s="3"/>
    </row>
    <row r="184" spans="1:8" ht="14.5" x14ac:dyDescent="0.35">
      <c r="A184" s="3"/>
      <c r="B184" s="3"/>
      <c r="C184" s="3"/>
      <c r="D184" s="3"/>
      <c r="E184" s="3"/>
      <c r="F184" s="3"/>
      <c r="G184" s="3"/>
      <c r="H184" s="3"/>
    </row>
    <row r="185" spans="1:8" ht="14.5" x14ac:dyDescent="0.35">
      <c r="A185" s="3"/>
      <c r="B185" s="3"/>
      <c r="C185" s="3"/>
      <c r="D185" s="3"/>
      <c r="E185" s="3"/>
      <c r="F185" s="3"/>
      <c r="G185" s="3"/>
      <c r="H185" s="3"/>
    </row>
    <row r="186" spans="1:8" ht="14.5" x14ac:dyDescent="0.35">
      <c r="A186" s="3"/>
      <c r="B186" s="3"/>
      <c r="C186" s="3"/>
      <c r="D186" s="3"/>
      <c r="E186" s="3"/>
      <c r="F186" s="3"/>
      <c r="G186" s="3"/>
      <c r="H186" s="3"/>
    </row>
    <row r="187" spans="1:8" ht="14.5" x14ac:dyDescent="0.35">
      <c r="A187" s="3"/>
      <c r="B187" s="3"/>
      <c r="C187" s="3"/>
      <c r="D187" s="3"/>
      <c r="E187" s="3"/>
      <c r="F187" s="3"/>
      <c r="G187" s="3"/>
      <c r="H187" s="3"/>
    </row>
    <row r="188" spans="1:8" ht="14.5" x14ac:dyDescent="0.35">
      <c r="A188" s="3"/>
      <c r="B188" s="3"/>
      <c r="C188" s="3"/>
      <c r="D188" s="3"/>
      <c r="E188" s="3"/>
      <c r="F188" s="3"/>
      <c r="G188" s="3"/>
      <c r="H188" s="3"/>
    </row>
    <row r="189" spans="1:8" ht="14.5" x14ac:dyDescent="0.35">
      <c r="A189" s="3"/>
      <c r="B189" s="3"/>
      <c r="C189" s="3"/>
      <c r="D189" s="3"/>
      <c r="E189" s="3"/>
      <c r="F189" s="3"/>
      <c r="G189" s="3"/>
      <c r="H189" s="3"/>
    </row>
    <row r="190" spans="1:8" ht="14.5" x14ac:dyDescent="0.35">
      <c r="A190" s="3"/>
      <c r="B190" s="3"/>
      <c r="C190" s="3"/>
      <c r="D190" s="3"/>
      <c r="E190" s="3"/>
      <c r="F190" s="3"/>
      <c r="G190" s="3"/>
      <c r="H190" s="3"/>
    </row>
    <row r="191" spans="1:8" ht="14.5" x14ac:dyDescent="0.35">
      <c r="A191" s="3"/>
      <c r="B191" s="3"/>
      <c r="C191" s="3"/>
      <c r="D191" s="3"/>
      <c r="E191" s="3"/>
      <c r="F191" s="3"/>
      <c r="G191" s="3"/>
      <c r="H191" s="3"/>
    </row>
    <row r="192" spans="1:8" ht="14.5" x14ac:dyDescent="0.35">
      <c r="A192" s="3"/>
      <c r="B192" s="3"/>
      <c r="C192" s="3"/>
      <c r="D192" s="3"/>
      <c r="E192" s="3"/>
      <c r="F192" s="3"/>
      <c r="G192" s="3"/>
      <c r="H192" s="3"/>
    </row>
    <row r="193" spans="1:8" ht="14.5" x14ac:dyDescent="0.35">
      <c r="A193" s="3"/>
      <c r="B193" s="3"/>
      <c r="C193" s="3"/>
      <c r="D193" s="3"/>
      <c r="E193" s="3"/>
      <c r="F193" s="3"/>
      <c r="G193" s="3"/>
      <c r="H193" s="3"/>
    </row>
    <row r="194" spans="1:8" ht="14.5" x14ac:dyDescent="0.35">
      <c r="A194" s="3"/>
      <c r="B194" s="3"/>
      <c r="C194" s="3"/>
      <c r="D194" s="3"/>
      <c r="E194" s="3"/>
      <c r="F194" s="3"/>
      <c r="G194" s="3"/>
      <c r="H194" s="3"/>
    </row>
    <row r="195" spans="1:8" ht="14.5" x14ac:dyDescent="0.35">
      <c r="A195" s="3"/>
      <c r="B195" s="3"/>
      <c r="C195" s="3"/>
      <c r="D195" s="3"/>
      <c r="E195" s="3"/>
      <c r="F195" s="3"/>
      <c r="G195" s="3"/>
      <c r="H195" s="3"/>
    </row>
    <row r="196" spans="1:8" ht="14.5" x14ac:dyDescent="0.35">
      <c r="A196" s="3"/>
      <c r="B196" s="3"/>
      <c r="C196" s="3"/>
      <c r="D196" s="3"/>
      <c r="E196" s="3"/>
      <c r="F196" s="3"/>
      <c r="G196" s="3"/>
      <c r="H196" s="3"/>
    </row>
    <row r="197" spans="1:8" ht="55" customHeight="1" x14ac:dyDescent="0.35">
      <c r="A197" s="3"/>
      <c r="B197" s="3"/>
      <c r="C197" s="3"/>
      <c r="D197" s="3"/>
      <c r="E197" s="3"/>
      <c r="F197" s="3"/>
      <c r="G197" s="3"/>
      <c r="H197" s="3"/>
    </row>
    <row r="198" spans="1:8" ht="27" customHeight="1" x14ac:dyDescent="0.35">
      <c r="A198" s="3"/>
      <c r="B198" s="3"/>
      <c r="C198" s="3"/>
      <c r="D198" s="3"/>
      <c r="E198" s="3"/>
      <c r="F198" s="3"/>
      <c r="G198" s="3"/>
      <c r="H198" s="3"/>
    </row>
    <row r="199" spans="1:8" ht="14.5" x14ac:dyDescent="0.35">
      <c r="A199" s="3"/>
      <c r="B199" s="3"/>
      <c r="C199" s="3"/>
      <c r="D199" s="3"/>
      <c r="E199" s="3"/>
      <c r="F199" s="3"/>
      <c r="G199" s="3"/>
      <c r="H199" s="3"/>
    </row>
    <row r="200" spans="1:8" ht="14.5" x14ac:dyDescent="0.35">
      <c r="A200" s="3"/>
      <c r="B200" s="3"/>
      <c r="C200" s="3"/>
      <c r="D200" s="3"/>
      <c r="E200" s="3"/>
      <c r="F200" s="3"/>
      <c r="G200" s="3"/>
      <c r="H200" s="3"/>
    </row>
    <row r="201" spans="1:8" ht="14.5" x14ac:dyDescent="0.35">
      <c r="A201" s="3"/>
      <c r="B201" s="3"/>
      <c r="C201" s="3"/>
      <c r="D201" s="3"/>
      <c r="E201" s="3"/>
      <c r="F201" s="3"/>
      <c r="G201" s="3"/>
      <c r="H201" s="3"/>
    </row>
    <row r="202" spans="1:8" ht="14.5" x14ac:dyDescent="0.35">
      <c r="A202" s="3"/>
      <c r="B202" s="3"/>
      <c r="C202" s="3"/>
      <c r="D202" s="3"/>
      <c r="E202" s="3"/>
      <c r="F202" s="3"/>
      <c r="G202" s="3"/>
      <c r="H202" s="3"/>
    </row>
    <row r="203" spans="1:8" ht="14.5" x14ac:dyDescent="0.35">
      <c r="A203" s="3"/>
      <c r="B203" s="3"/>
      <c r="C203" s="3"/>
      <c r="D203" s="3"/>
      <c r="E203" s="3"/>
      <c r="F203" s="3"/>
      <c r="G203" s="3"/>
      <c r="H203" s="3"/>
    </row>
    <row r="204" spans="1:8" ht="14.5" x14ac:dyDescent="0.35">
      <c r="A204" s="3"/>
      <c r="B204" s="3"/>
      <c r="C204" s="3"/>
      <c r="D204" s="3"/>
      <c r="E204" s="3"/>
      <c r="F204" s="3"/>
      <c r="G204" s="3"/>
      <c r="H204" s="3"/>
    </row>
    <row r="205" spans="1:8" ht="14.5" x14ac:dyDescent="0.35">
      <c r="A205" s="3"/>
      <c r="B205" s="3"/>
      <c r="C205" s="3"/>
      <c r="D205" s="3"/>
      <c r="E205" s="3"/>
      <c r="F205" s="3"/>
      <c r="G205" s="3"/>
      <c r="H205" s="3"/>
    </row>
    <row r="206" spans="1:8" ht="14.5" x14ac:dyDescent="0.35">
      <c r="A206" s="3"/>
      <c r="B206" s="3"/>
      <c r="C206" s="3"/>
      <c r="D206" s="3"/>
      <c r="E206" s="3"/>
      <c r="F206" s="3"/>
      <c r="G206" s="3"/>
      <c r="H206" s="3"/>
    </row>
    <row r="207" spans="1:8" ht="14.5" x14ac:dyDescent="0.35">
      <c r="A207" s="3"/>
      <c r="B207" s="3"/>
      <c r="C207" s="3"/>
      <c r="D207" s="3"/>
      <c r="E207" s="3"/>
      <c r="F207" s="3"/>
      <c r="G207" s="3"/>
      <c r="H207" s="3"/>
    </row>
    <row r="208" spans="1:8" ht="14.5" x14ac:dyDescent="0.35">
      <c r="A208" s="3"/>
      <c r="B208" s="3"/>
      <c r="C208" s="3"/>
      <c r="D208" s="3"/>
      <c r="E208" s="3"/>
      <c r="F208" s="3"/>
      <c r="G208" s="3"/>
      <c r="H208" s="3"/>
    </row>
    <row r="209" spans="1:8" ht="14.5" x14ac:dyDescent="0.35">
      <c r="A209" s="3"/>
      <c r="B209" s="3"/>
      <c r="C209" s="3"/>
      <c r="D209" s="3"/>
      <c r="E209" s="3"/>
      <c r="F209" s="3"/>
      <c r="G209" s="3"/>
      <c r="H209" s="3"/>
    </row>
    <row r="210" spans="1:8" ht="14.5" x14ac:dyDescent="0.35">
      <c r="A210" s="3"/>
      <c r="B210" s="3"/>
      <c r="C210" s="3"/>
      <c r="D210" s="3"/>
      <c r="E210" s="3"/>
      <c r="F210" s="3"/>
      <c r="G210" s="3"/>
      <c r="H210" s="3"/>
    </row>
    <row r="211" spans="1:8" ht="14.5" x14ac:dyDescent="0.35">
      <c r="A211" s="3"/>
      <c r="B211" s="3"/>
      <c r="C211" s="3"/>
      <c r="D211" s="3"/>
      <c r="E211" s="3"/>
      <c r="F211" s="3"/>
      <c r="G211" s="3"/>
      <c r="H211" s="3"/>
    </row>
    <row r="212" spans="1:8" ht="14.5" x14ac:dyDescent="0.35">
      <c r="A212" s="3"/>
      <c r="B212" s="3"/>
      <c r="C212" s="3"/>
      <c r="D212" s="3"/>
      <c r="E212" s="3"/>
      <c r="F212" s="3"/>
      <c r="G212" s="3"/>
      <c r="H212" s="3"/>
    </row>
    <row r="213" spans="1:8" ht="14.5" x14ac:dyDescent="0.35">
      <c r="A213" s="3"/>
      <c r="B213" s="3"/>
      <c r="C213" s="3"/>
      <c r="D213" s="3"/>
      <c r="E213" s="3"/>
      <c r="F213" s="3"/>
      <c r="G213" s="3"/>
      <c r="H213" s="3"/>
    </row>
    <row r="214" spans="1:8" ht="14.5" x14ac:dyDescent="0.35">
      <c r="A214" s="3"/>
      <c r="B214" s="3"/>
      <c r="C214" s="3"/>
      <c r="D214" s="3"/>
      <c r="E214" s="3"/>
      <c r="F214" s="3"/>
      <c r="G214" s="3"/>
      <c r="H214" s="3"/>
    </row>
    <row r="215" spans="1:8" ht="14.5" x14ac:dyDescent="0.35">
      <c r="A215" s="3"/>
      <c r="B215" s="3"/>
      <c r="C215" s="3"/>
      <c r="D215" s="3"/>
      <c r="E215" s="3"/>
      <c r="F215" s="3"/>
      <c r="G215" s="3"/>
      <c r="H215" s="3"/>
    </row>
    <row r="216" spans="1:8" ht="14.5" x14ac:dyDescent="0.35">
      <c r="A216" s="3"/>
      <c r="B216" s="3"/>
      <c r="C216" s="3"/>
      <c r="D216" s="3"/>
      <c r="E216" s="3"/>
      <c r="F216" s="3"/>
      <c r="G216" s="3"/>
      <c r="H216" s="3"/>
    </row>
    <row r="217" spans="1:8" ht="14.5" x14ac:dyDescent="0.35">
      <c r="A217" s="3"/>
      <c r="B217" s="3"/>
      <c r="C217" s="3"/>
      <c r="D217" s="3"/>
      <c r="E217" s="3"/>
      <c r="F217" s="3"/>
      <c r="G217" s="3"/>
      <c r="H217" s="3"/>
    </row>
    <row r="218" spans="1:8" ht="14.5" x14ac:dyDescent="0.35">
      <c r="A218" s="3"/>
      <c r="B218" s="3"/>
      <c r="C218" s="3"/>
      <c r="D218" s="3"/>
      <c r="E218" s="3"/>
      <c r="F218" s="3"/>
      <c r="G218" s="3"/>
      <c r="H218" s="3"/>
    </row>
    <row r="219" spans="1:8" ht="14.5" x14ac:dyDescent="0.35">
      <c r="A219" s="3"/>
      <c r="B219" s="3"/>
      <c r="C219" s="3"/>
      <c r="D219" s="3"/>
      <c r="E219" s="3"/>
      <c r="F219" s="3"/>
      <c r="G219" s="3"/>
      <c r="H219" s="3"/>
    </row>
    <row r="220" spans="1:8" ht="14.5" x14ac:dyDescent="0.35">
      <c r="A220" s="3"/>
      <c r="B220" s="3"/>
      <c r="C220" s="3"/>
      <c r="D220" s="3"/>
      <c r="E220" s="3"/>
      <c r="F220" s="3"/>
      <c r="G220" s="3"/>
      <c r="H220" s="3"/>
    </row>
    <row r="221" spans="1:8" ht="14.5" x14ac:dyDescent="0.35">
      <c r="A221" s="3"/>
      <c r="B221" s="3"/>
      <c r="C221" s="3"/>
      <c r="D221" s="3"/>
      <c r="E221" s="3"/>
      <c r="F221" s="3"/>
      <c r="G221" s="3"/>
      <c r="H221" s="3"/>
    </row>
    <row r="222" spans="1:8" ht="14.5" x14ac:dyDescent="0.35">
      <c r="A222" s="3"/>
      <c r="B222" s="3"/>
      <c r="C222" s="3"/>
      <c r="D222" s="3"/>
      <c r="E222" s="3"/>
      <c r="F222" s="3"/>
      <c r="G222" s="3"/>
      <c r="H222" s="3"/>
    </row>
    <row r="223" spans="1:8" ht="14.5" x14ac:dyDescent="0.35">
      <c r="A223" s="3"/>
      <c r="B223" s="3"/>
      <c r="C223" s="3"/>
      <c r="D223" s="3"/>
      <c r="E223" s="3"/>
      <c r="F223" s="3"/>
      <c r="G223" s="3"/>
      <c r="H223" s="3"/>
    </row>
    <row r="224" spans="1:8" ht="14.5" x14ac:dyDescent="0.35">
      <c r="A224" s="3"/>
      <c r="B224" s="3"/>
      <c r="C224" s="3"/>
      <c r="D224" s="3"/>
      <c r="E224" s="3"/>
      <c r="F224" s="3"/>
      <c r="G224" s="3"/>
      <c r="H224" s="3"/>
    </row>
    <row r="225" spans="1:8" ht="14.5" x14ac:dyDescent="0.35">
      <c r="A225" s="3"/>
      <c r="B225" s="3"/>
      <c r="C225" s="3"/>
      <c r="D225" s="3"/>
      <c r="E225" s="3"/>
      <c r="F225" s="3"/>
      <c r="G225" s="3"/>
      <c r="H225" s="3"/>
    </row>
    <row r="226" spans="1:8" ht="55" customHeight="1" x14ac:dyDescent="0.35">
      <c r="A226" s="3"/>
      <c r="B226" s="3"/>
      <c r="C226" s="3"/>
      <c r="D226" s="3"/>
      <c r="E226" s="3"/>
      <c r="F226" s="3"/>
      <c r="G226" s="3"/>
      <c r="H226" s="3"/>
    </row>
    <row r="227" spans="1:8" ht="27" customHeight="1" x14ac:dyDescent="0.35">
      <c r="A227" s="3"/>
      <c r="B227" s="3"/>
      <c r="C227" s="3"/>
      <c r="D227" s="3"/>
      <c r="E227" s="3"/>
      <c r="F227" s="3"/>
      <c r="G227" s="3"/>
      <c r="H227" s="3"/>
    </row>
    <row r="228" spans="1:8" ht="14.5" x14ac:dyDescent="0.35">
      <c r="A228" s="3"/>
      <c r="B228" s="3"/>
      <c r="C228" s="3"/>
      <c r="D228" s="3"/>
      <c r="E228" s="3"/>
      <c r="F228" s="3"/>
      <c r="G228" s="3"/>
      <c r="H228" s="3"/>
    </row>
    <row r="229" spans="1:8" ht="14.5" x14ac:dyDescent="0.35">
      <c r="A229" s="3"/>
      <c r="B229" s="3"/>
      <c r="C229" s="3"/>
      <c r="D229" s="3"/>
      <c r="E229" s="3"/>
      <c r="F229" s="3"/>
      <c r="G229" s="3"/>
      <c r="H229" s="3"/>
    </row>
    <row r="230" spans="1:8" ht="14.5" x14ac:dyDescent="0.35">
      <c r="A230" s="3"/>
      <c r="B230" s="3"/>
      <c r="C230" s="3"/>
      <c r="D230" s="3"/>
      <c r="E230" s="3"/>
      <c r="F230" s="3"/>
      <c r="G230" s="3"/>
      <c r="H230" s="3"/>
    </row>
    <row r="231" spans="1:8" ht="14.5" x14ac:dyDescent="0.35">
      <c r="A231" s="3"/>
      <c r="B231" s="3"/>
      <c r="C231" s="3"/>
      <c r="D231" s="3"/>
      <c r="E231" s="3"/>
      <c r="F231" s="3"/>
      <c r="G231" s="3"/>
      <c r="H231" s="3"/>
    </row>
    <row r="232" spans="1:8" ht="14.5" x14ac:dyDescent="0.35">
      <c r="A232" s="3"/>
      <c r="B232" s="3"/>
      <c r="C232" s="3"/>
      <c r="D232" s="3"/>
      <c r="E232" s="3"/>
      <c r="F232" s="3"/>
      <c r="G232" s="3"/>
      <c r="H232" s="3"/>
    </row>
    <row r="233" spans="1:8" ht="14.5" x14ac:dyDescent="0.35">
      <c r="A233" s="3"/>
      <c r="B233" s="3"/>
      <c r="C233" s="3"/>
      <c r="D233" s="3"/>
      <c r="E233" s="3"/>
      <c r="F233" s="3"/>
      <c r="G233" s="3"/>
      <c r="H233" s="3"/>
    </row>
    <row r="234" spans="1:8" ht="14.5" x14ac:dyDescent="0.35">
      <c r="A234" s="3"/>
      <c r="B234" s="3"/>
      <c r="C234" s="3"/>
      <c r="D234" s="3"/>
      <c r="E234" s="3"/>
      <c r="F234" s="3"/>
      <c r="G234" s="3"/>
      <c r="H234" s="3"/>
    </row>
    <row r="235" spans="1:8" ht="14.5" x14ac:dyDescent="0.35">
      <c r="A235" s="3"/>
      <c r="B235" s="3"/>
      <c r="C235" s="3"/>
      <c r="D235" s="3"/>
      <c r="E235" s="3"/>
      <c r="F235" s="3"/>
      <c r="G235" s="3"/>
      <c r="H235" s="3"/>
    </row>
    <row r="236" spans="1:8" ht="14.5" x14ac:dyDescent="0.35">
      <c r="A236" s="3"/>
      <c r="B236" s="3"/>
      <c r="C236" s="3"/>
      <c r="D236" s="3"/>
      <c r="E236" s="3"/>
      <c r="F236" s="3"/>
      <c r="G236" s="3"/>
      <c r="H236" s="3"/>
    </row>
    <row r="237" spans="1:8" ht="14.5" x14ac:dyDescent="0.35">
      <c r="A237" s="3"/>
      <c r="B237" s="3"/>
      <c r="C237" s="3"/>
      <c r="D237" s="3"/>
      <c r="E237" s="3"/>
      <c r="F237" s="3"/>
      <c r="G237" s="3"/>
      <c r="H237" s="3"/>
    </row>
    <row r="238" spans="1:8" ht="14.5" x14ac:dyDescent="0.35">
      <c r="A238" s="3"/>
      <c r="B238" s="3"/>
      <c r="C238" s="3"/>
      <c r="D238" s="3"/>
      <c r="E238" s="3"/>
      <c r="F238" s="3"/>
      <c r="G238" s="3"/>
      <c r="H238" s="3"/>
    </row>
    <row r="239" spans="1:8" ht="14.5" x14ac:dyDescent="0.35">
      <c r="A239" s="3"/>
      <c r="B239" s="3"/>
      <c r="C239" s="3"/>
      <c r="D239" s="3"/>
      <c r="E239" s="3"/>
      <c r="F239" s="3"/>
      <c r="G239" s="3"/>
      <c r="H239" s="3"/>
    </row>
    <row r="240" spans="1:8" ht="14.5" x14ac:dyDescent="0.35">
      <c r="A240" s="3"/>
      <c r="B240" s="3"/>
      <c r="C240" s="3"/>
      <c r="D240" s="3"/>
      <c r="E240" s="3"/>
      <c r="F240" s="3"/>
      <c r="G240" s="3"/>
      <c r="H240" s="3"/>
    </row>
    <row r="241" spans="1:8" ht="14.5" x14ac:dyDescent="0.35">
      <c r="A241" s="3"/>
      <c r="B241" s="3"/>
      <c r="C241" s="3"/>
      <c r="D241" s="3"/>
      <c r="E241" s="3"/>
      <c r="F241" s="3"/>
      <c r="G241" s="3"/>
      <c r="H241" s="3"/>
    </row>
    <row r="242" spans="1:8" ht="14.5" x14ac:dyDescent="0.35">
      <c r="A242" s="3"/>
      <c r="B242" s="3"/>
      <c r="C242" s="3"/>
      <c r="D242" s="3"/>
      <c r="E242" s="3"/>
      <c r="F242" s="3"/>
      <c r="G242" s="3"/>
      <c r="H242" s="3"/>
    </row>
    <row r="243" spans="1:8" ht="14.5" x14ac:dyDescent="0.35">
      <c r="A243" s="3"/>
      <c r="B243" s="3"/>
      <c r="C243" s="3"/>
      <c r="D243" s="3"/>
      <c r="E243" s="3"/>
      <c r="F243" s="3"/>
      <c r="G243" s="3"/>
      <c r="H243" s="3"/>
    </row>
    <row r="244" spans="1:8" ht="14.5" x14ac:dyDescent="0.35">
      <c r="A244" s="3"/>
      <c r="B244" s="3"/>
      <c r="C244" s="3"/>
      <c r="D244" s="3"/>
      <c r="E244" s="3"/>
      <c r="F244" s="3"/>
      <c r="G244" s="3"/>
      <c r="H244" s="3"/>
    </row>
    <row r="245" spans="1:8" ht="14.5" x14ac:dyDescent="0.35">
      <c r="A245" s="3"/>
      <c r="B245" s="3"/>
      <c r="C245" s="3"/>
      <c r="D245" s="3"/>
      <c r="E245" s="3"/>
      <c r="F245" s="3"/>
      <c r="G245" s="3"/>
      <c r="H245" s="3"/>
    </row>
    <row r="246" spans="1:8" ht="14.5" x14ac:dyDescent="0.35">
      <c r="A246" s="3"/>
      <c r="B246" s="3"/>
      <c r="C246" s="3"/>
      <c r="D246" s="3"/>
      <c r="E246" s="3"/>
      <c r="F246" s="3"/>
      <c r="G246" s="3"/>
      <c r="H246" s="3"/>
    </row>
    <row r="247" spans="1:8" ht="14.5" x14ac:dyDescent="0.35">
      <c r="A247" s="3"/>
      <c r="B247" s="3"/>
      <c r="C247" s="3"/>
      <c r="D247" s="3"/>
      <c r="E247" s="3"/>
      <c r="F247" s="3"/>
      <c r="G247" s="3"/>
      <c r="H247" s="3"/>
    </row>
    <row r="248" spans="1:8" ht="14.5" x14ac:dyDescent="0.35">
      <c r="A248" s="3"/>
      <c r="B248" s="3"/>
      <c r="C248" s="3"/>
      <c r="D248" s="3"/>
      <c r="E248" s="3"/>
      <c r="F248" s="3"/>
      <c r="G248" s="3"/>
      <c r="H248" s="3"/>
    </row>
    <row r="249" spans="1:8" ht="14.5" x14ac:dyDescent="0.35">
      <c r="A249" s="3"/>
      <c r="B249" s="3"/>
      <c r="C249" s="3"/>
      <c r="D249" s="3"/>
      <c r="E249" s="3"/>
      <c r="F249" s="3"/>
      <c r="G249" s="3"/>
      <c r="H249" s="3"/>
    </row>
    <row r="250" spans="1:8" ht="14.5" x14ac:dyDescent="0.35">
      <c r="A250" s="3"/>
      <c r="B250" s="3"/>
      <c r="C250" s="3"/>
      <c r="D250" s="3"/>
      <c r="E250" s="3"/>
      <c r="F250" s="3"/>
      <c r="G250" s="3"/>
      <c r="H250" s="3"/>
    </row>
    <row r="251" spans="1:8" ht="14.5" x14ac:dyDescent="0.35">
      <c r="A251" s="3"/>
      <c r="B251" s="3"/>
      <c r="C251" s="3"/>
      <c r="D251" s="3"/>
      <c r="E251" s="3"/>
      <c r="F251" s="3"/>
      <c r="G251" s="3"/>
      <c r="H251" s="3"/>
    </row>
    <row r="252" spans="1:8" ht="14.5" x14ac:dyDescent="0.35">
      <c r="A252" s="3"/>
      <c r="B252" s="3"/>
      <c r="C252" s="3"/>
      <c r="D252" s="3"/>
      <c r="E252" s="3"/>
      <c r="F252" s="3"/>
      <c r="G252" s="3"/>
      <c r="H252" s="3"/>
    </row>
    <row r="253" spans="1:8" ht="14.5" x14ac:dyDescent="0.35">
      <c r="A253" s="3"/>
      <c r="B253" s="3"/>
      <c r="C253" s="3"/>
      <c r="D253" s="3"/>
      <c r="E253" s="3"/>
      <c r="F253" s="3"/>
      <c r="G253" s="3"/>
      <c r="H253" s="3"/>
    </row>
    <row r="254" spans="1:8" ht="14.5" x14ac:dyDescent="0.35">
      <c r="A254" s="3"/>
      <c r="B254" s="3"/>
      <c r="C254" s="3"/>
      <c r="D254" s="3"/>
      <c r="E254" s="3"/>
      <c r="F254" s="3"/>
      <c r="G254" s="3"/>
      <c r="H254" s="3"/>
    </row>
    <row r="255" spans="1:8" ht="55" customHeight="1" x14ac:dyDescent="0.35">
      <c r="A255" s="3"/>
      <c r="B255" s="3"/>
      <c r="C255" s="3"/>
      <c r="D255" s="3"/>
      <c r="E255" s="3"/>
      <c r="F255" s="3"/>
      <c r="G255" s="3"/>
      <c r="H255" s="3"/>
    </row>
    <row r="256" spans="1:8" ht="27" customHeight="1" x14ac:dyDescent="0.35">
      <c r="A256" s="3"/>
      <c r="B256" s="3"/>
      <c r="C256" s="3"/>
      <c r="D256" s="3"/>
      <c r="E256" s="3"/>
      <c r="F256" s="3"/>
      <c r="G256" s="3"/>
      <c r="H256" s="3"/>
    </row>
    <row r="257" spans="1:8" ht="14.5" x14ac:dyDescent="0.35">
      <c r="A257" s="3"/>
      <c r="B257" s="3"/>
      <c r="C257" s="3"/>
      <c r="D257" s="3"/>
      <c r="E257" s="3"/>
      <c r="F257" s="3"/>
      <c r="G257" s="3"/>
      <c r="H257" s="3"/>
    </row>
    <row r="258" spans="1:8" ht="14.5" x14ac:dyDescent="0.35">
      <c r="A258" s="3"/>
      <c r="B258" s="3"/>
      <c r="C258" s="3"/>
      <c r="D258" s="3"/>
      <c r="E258" s="3"/>
      <c r="F258" s="3"/>
      <c r="G258" s="3"/>
      <c r="H258" s="3"/>
    </row>
    <row r="259" spans="1:8" ht="14.5" x14ac:dyDescent="0.35">
      <c r="A259" s="3"/>
      <c r="B259" s="3"/>
      <c r="C259" s="3"/>
      <c r="D259" s="3"/>
      <c r="E259" s="3"/>
      <c r="F259" s="3"/>
      <c r="G259" s="3"/>
      <c r="H259" s="3"/>
    </row>
    <row r="260" spans="1:8" ht="14.5" x14ac:dyDescent="0.35">
      <c r="A260" s="3"/>
      <c r="B260" s="3"/>
      <c r="C260" s="3"/>
      <c r="D260" s="3"/>
      <c r="E260" s="3"/>
      <c r="F260" s="3"/>
      <c r="G260" s="3"/>
      <c r="H260" s="3"/>
    </row>
    <row r="261" spans="1:8" ht="14.5" x14ac:dyDescent="0.35">
      <c r="A261" s="3"/>
      <c r="B261" s="3"/>
      <c r="C261" s="3"/>
      <c r="D261" s="3"/>
      <c r="E261" s="3"/>
      <c r="F261" s="3"/>
      <c r="G261" s="3"/>
      <c r="H261" s="3"/>
    </row>
    <row r="262" spans="1:8" ht="14.5" x14ac:dyDescent="0.35">
      <c r="A262" s="3"/>
      <c r="B262" s="3"/>
      <c r="C262" s="3"/>
      <c r="D262" s="3"/>
      <c r="E262" s="3"/>
      <c r="F262" s="3"/>
      <c r="G262" s="3"/>
      <c r="H262" s="3"/>
    </row>
    <row r="263" spans="1:8" ht="14.5" x14ac:dyDescent="0.35">
      <c r="A263" s="3"/>
      <c r="B263" s="3"/>
      <c r="C263" s="3"/>
      <c r="D263" s="3"/>
      <c r="E263" s="3"/>
      <c r="F263" s="3"/>
      <c r="G263" s="3"/>
      <c r="H263" s="3"/>
    </row>
    <row r="264" spans="1:8" ht="14.5" x14ac:dyDescent="0.35">
      <c r="A264" s="3"/>
      <c r="B264" s="3"/>
      <c r="C264" s="3"/>
      <c r="D264" s="3"/>
      <c r="E264" s="3"/>
      <c r="F264" s="3"/>
      <c r="G264" s="3"/>
      <c r="H264" s="3"/>
    </row>
    <row r="265" spans="1:8" ht="14.5" x14ac:dyDescent="0.35">
      <c r="A265" s="3"/>
      <c r="B265" s="3"/>
      <c r="C265" s="3"/>
      <c r="D265" s="3"/>
      <c r="E265" s="3"/>
      <c r="F265" s="3"/>
      <c r="G265" s="3"/>
      <c r="H265" s="3"/>
    </row>
    <row r="266" spans="1:8" ht="14.5" x14ac:dyDescent="0.35">
      <c r="A266" s="3"/>
      <c r="B266" s="3"/>
      <c r="C266" s="3"/>
      <c r="D266" s="3"/>
      <c r="E266" s="3"/>
      <c r="F266" s="3"/>
      <c r="G266" s="3"/>
      <c r="H266" s="3"/>
    </row>
    <row r="267" spans="1:8" ht="14.5" x14ac:dyDescent="0.35">
      <c r="A267" s="3"/>
      <c r="B267" s="3"/>
      <c r="C267" s="3"/>
      <c r="D267" s="3"/>
      <c r="E267" s="3"/>
      <c r="F267" s="3"/>
      <c r="G267" s="3"/>
      <c r="H267" s="3"/>
    </row>
    <row r="268" spans="1:8" ht="14.5" x14ac:dyDescent="0.35">
      <c r="A268" s="3"/>
      <c r="B268" s="3"/>
      <c r="C268" s="3"/>
      <c r="D268" s="3"/>
      <c r="E268" s="3"/>
      <c r="F268" s="3"/>
      <c r="G268" s="3"/>
      <c r="H268" s="3"/>
    </row>
    <row r="269" spans="1:8" ht="14.5" x14ac:dyDescent="0.35">
      <c r="A269" s="3"/>
      <c r="B269" s="3"/>
      <c r="C269" s="3"/>
      <c r="D269" s="3"/>
      <c r="E269" s="3"/>
      <c r="F269" s="3"/>
      <c r="G269" s="3"/>
      <c r="H269" s="3"/>
    </row>
    <row r="270" spans="1:8" ht="14.5" x14ac:dyDescent="0.35">
      <c r="A270" s="3"/>
      <c r="B270" s="3"/>
      <c r="C270" s="3"/>
      <c r="D270" s="3"/>
      <c r="E270" s="3"/>
      <c r="F270" s="3"/>
      <c r="G270" s="3"/>
      <c r="H270" s="3"/>
    </row>
    <row r="271" spans="1:8" ht="14.5" x14ac:dyDescent="0.35">
      <c r="A271" s="3"/>
      <c r="B271" s="3"/>
      <c r="C271" s="3"/>
      <c r="D271" s="3"/>
      <c r="E271" s="3"/>
      <c r="F271" s="3"/>
      <c r="G271" s="3"/>
      <c r="H271" s="3"/>
    </row>
    <row r="272" spans="1:8" ht="14.5" x14ac:dyDescent="0.35">
      <c r="A272" s="3"/>
      <c r="B272" s="3"/>
      <c r="C272" s="3"/>
      <c r="D272" s="3"/>
      <c r="E272" s="3"/>
      <c r="F272" s="3"/>
      <c r="G272" s="3"/>
      <c r="H272" s="3"/>
    </row>
    <row r="273" spans="1:8" ht="14.5" x14ac:dyDescent="0.35">
      <c r="A273" s="3"/>
      <c r="B273" s="3"/>
      <c r="C273" s="3"/>
      <c r="D273" s="3"/>
      <c r="E273" s="3"/>
      <c r="F273" s="3"/>
      <c r="G273" s="3"/>
      <c r="H273" s="3"/>
    </row>
    <row r="274" spans="1:8" ht="14.5" x14ac:dyDescent="0.35">
      <c r="A274" s="3"/>
      <c r="B274" s="3"/>
      <c r="C274" s="3"/>
      <c r="D274" s="3"/>
      <c r="E274" s="3"/>
      <c r="F274" s="3"/>
      <c r="G274" s="3"/>
      <c r="H274" s="3"/>
    </row>
    <row r="275" spans="1:8" ht="14.5" x14ac:dyDescent="0.35">
      <c r="A275" s="3"/>
      <c r="B275" s="3"/>
      <c r="C275" s="3"/>
      <c r="D275" s="3"/>
      <c r="E275" s="3"/>
      <c r="F275" s="3"/>
      <c r="G275" s="3"/>
      <c r="H275" s="3"/>
    </row>
    <row r="276" spans="1:8" ht="14.5" x14ac:dyDescent="0.35">
      <c r="A276" s="3"/>
      <c r="B276" s="3"/>
      <c r="C276" s="3"/>
      <c r="D276" s="3"/>
      <c r="E276" s="3"/>
      <c r="F276" s="3"/>
      <c r="G276" s="3"/>
      <c r="H276" s="3"/>
    </row>
    <row r="277" spans="1:8" ht="14.5" x14ac:dyDescent="0.35">
      <c r="A277" s="3"/>
      <c r="B277" s="3"/>
      <c r="C277" s="3"/>
      <c r="D277" s="3"/>
      <c r="E277" s="3"/>
      <c r="F277" s="3"/>
      <c r="G277" s="3"/>
      <c r="H277" s="3"/>
    </row>
    <row r="278" spans="1:8" ht="14.5" x14ac:dyDescent="0.35">
      <c r="A278" s="3"/>
      <c r="B278" s="3"/>
      <c r="C278" s="3"/>
      <c r="D278" s="3"/>
      <c r="E278" s="3"/>
      <c r="F278" s="3"/>
      <c r="G278" s="3"/>
      <c r="H278" s="3"/>
    </row>
    <row r="279" spans="1:8" ht="14.5" x14ac:dyDescent="0.35">
      <c r="A279" s="3"/>
      <c r="B279" s="3"/>
      <c r="C279" s="3"/>
      <c r="D279" s="3"/>
      <c r="E279" s="3"/>
      <c r="F279" s="3"/>
      <c r="G279" s="3"/>
      <c r="H279" s="3"/>
    </row>
    <row r="280" spans="1:8" ht="14.5" x14ac:dyDescent="0.35">
      <c r="A280" s="3"/>
      <c r="B280" s="3"/>
      <c r="C280" s="3"/>
      <c r="D280" s="3"/>
      <c r="E280" s="3"/>
      <c r="F280" s="3"/>
      <c r="G280" s="3"/>
      <c r="H280" s="3"/>
    </row>
    <row r="286" spans="1:8" x14ac:dyDescent="0.35">
      <c r="F286" s="4"/>
    </row>
  </sheetData>
  <sheetProtection sheet="1" objects="1" scenarios="1" selectLockedCells="1"/>
  <pageMargins left="0.7" right="0.7" top="0.75" bottom="0.75" header="0.3" footer="0.3"/>
  <pageSetup orientation="landscape" r:id="rId1"/>
  <headerFooter>
    <oddHeader>&amp;C&amp;"Times New Roman,Bold Italic"&amp;22&amp;K2E508EBudget Worksheet</oddHeader>
    <oddFooter>&amp;L&amp;"-,Bold Italic"&amp;K2E508E&amp;D&amp;C&amp;"-,Bold Italic"&amp;K2E508EPage &amp;P of &amp;N</oddFooter>
  </headerFooter>
  <rowBreaks count="1" manualBreakCount="1"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CBC1-0CC7-4725-A1CF-6BFEDEC432C4}">
  <dimension ref="A1:I43"/>
  <sheetViews>
    <sheetView zoomScaleNormal="100" workbookViewId="0">
      <selection activeCell="I2" sqref="I2"/>
    </sheetView>
  </sheetViews>
  <sheetFormatPr defaultRowHeight="14.5" x14ac:dyDescent="0.35"/>
  <cols>
    <col min="1" max="1" width="32.6328125" style="3" customWidth="1"/>
    <col min="2" max="8" width="12.6328125" style="6" customWidth="1"/>
    <col min="9" max="16384" width="8.7265625" style="3"/>
  </cols>
  <sheetData>
    <row r="1" spans="1:9" ht="55" customHeight="1" thickTop="1" thickBot="1" x14ac:dyDescent="0.4">
      <c r="A1" s="12" t="s">
        <v>196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9" ht="27" customHeight="1" thickTop="1" x14ac:dyDescent="0.35">
      <c r="A2" s="14"/>
      <c r="B2" s="15"/>
      <c r="C2" s="15"/>
      <c r="D2" s="15"/>
      <c r="E2" s="5"/>
      <c r="F2" s="5"/>
      <c r="G2" s="5"/>
    </row>
    <row r="3" spans="1:9" ht="15.5" x14ac:dyDescent="0.35">
      <c r="A3" s="56" t="s">
        <v>197</v>
      </c>
      <c r="B3" s="47">
        <v>137541.34</v>
      </c>
      <c r="C3" s="47">
        <v>139675.41</v>
      </c>
      <c r="D3" s="47">
        <v>144259</v>
      </c>
      <c r="E3" s="40">
        <v>0</v>
      </c>
      <c r="F3" s="40">
        <v>0</v>
      </c>
      <c r="G3" s="40">
        <v>0</v>
      </c>
      <c r="H3" s="40">
        <v>0</v>
      </c>
    </row>
    <row r="4" spans="1:9" ht="15.5" x14ac:dyDescent="0.35">
      <c r="A4" s="56" t="s">
        <v>198</v>
      </c>
      <c r="B4" s="47">
        <v>1507894.92</v>
      </c>
      <c r="C4" s="47">
        <v>1595278.5</v>
      </c>
      <c r="D4" s="47">
        <v>1700876</v>
      </c>
      <c r="E4" s="40">
        <v>0</v>
      </c>
      <c r="F4" s="40">
        <v>0</v>
      </c>
      <c r="G4" s="40">
        <v>0</v>
      </c>
      <c r="H4" s="40">
        <v>0</v>
      </c>
    </row>
    <row r="5" spans="1:9" ht="15.5" x14ac:dyDescent="0.35">
      <c r="A5" s="58" t="s">
        <v>199</v>
      </c>
      <c r="B5" s="47">
        <v>3185.67</v>
      </c>
      <c r="C5" s="47">
        <v>2656.56</v>
      </c>
      <c r="D5" s="47">
        <v>22163</v>
      </c>
      <c r="E5" s="40">
        <v>0</v>
      </c>
      <c r="F5" s="40">
        <v>0</v>
      </c>
      <c r="G5" s="40">
        <v>0</v>
      </c>
      <c r="H5" s="40">
        <v>0</v>
      </c>
    </row>
    <row r="6" spans="1:9" ht="15.5" x14ac:dyDescent="0.35">
      <c r="A6" s="56" t="s">
        <v>200</v>
      </c>
      <c r="B6" s="47">
        <v>58121.75</v>
      </c>
      <c r="C6" s="47">
        <v>66023.16</v>
      </c>
      <c r="D6" s="47">
        <v>70036</v>
      </c>
      <c r="E6" s="40">
        <v>0</v>
      </c>
      <c r="F6" s="40">
        <v>0</v>
      </c>
      <c r="G6" s="40">
        <v>0</v>
      </c>
      <c r="H6" s="40">
        <v>0</v>
      </c>
    </row>
    <row r="7" spans="1:9" ht="15.5" x14ac:dyDescent="0.35">
      <c r="A7" s="58" t="s">
        <v>201</v>
      </c>
      <c r="B7" s="59">
        <v>405</v>
      </c>
      <c r="C7" s="59">
        <v>0</v>
      </c>
      <c r="D7" s="59">
        <v>2140</v>
      </c>
      <c r="E7" s="57">
        <v>0</v>
      </c>
      <c r="F7" s="57">
        <v>0</v>
      </c>
      <c r="G7" s="57">
        <v>0</v>
      </c>
      <c r="H7" s="57">
        <v>0</v>
      </c>
    </row>
    <row r="8" spans="1:9" ht="15.5" x14ac:dyDescent="0.35">
      <c r="A8" s="58" t="s">
        <v>202</v>
      </c>
      <c r="B8" s="59">
        <v>192675.32</v>
      </c>
      <c r="C8" s="59">
        <v>239229.83</v>
      </c>
      <c r="D8" s="59">
        <v>246279</v>
      </c>
      <c r="E8" s="57">
        <v>0</v>
      </c>
      <c r="F8" s="57">
        <v>0</v>
      </c>
      <c r="G8" s="57">
        <v>0</v>
      </c>
      <c r="H8" s="57">
        <v>0</v>
      </c>
    </row>
    <row r="9" spans="1:9" ht="15.5" x14ac:dyDescent="0.35">
      <c r="A9" s="58" t="s">
        <v>203</v>
      </c>
      <c r="B9" s="59">
        <v>722085.99</v>
      </c>
      <c r="C9" s="59">
        <v>704206.74</v>
      </c>
      <c r="D9" s="59">
        <v>726855</v>
      </c>
      <c r="E9" s="57">
        <v>0</v>
      </c>
      <c r="F9" s="57">
        <v>0</v>
      </c>
      <c r="G9" s="57">
        <v>0</v>
      </c>
      <c r="H9" s="57">
        <v>0</v>
      </c>
    </row>
    <row r="10" spans="1:9" ht="15.5" x14ac:dyDescent="0.35">
      <c r="A10" s="58" t="s">
        <v>204</v>
      </c>
      <c r="B10" s="59">
        <v>434865.96</v>
      </c>
      <c r="C10" s="59">
        <v>474443.28</v>
      </c>
      <c r="D10" s="59">
        <v>551728</v>
      </c>
      <c r="E10" s="57">
        <v>0</v>
      </c>
      <c r="F10" s="57">
        <v>0</v>
      </c>
      <c r="G10" s="57">
        <v>0</v>
      </c>
      <c r="H10" s="57">
        <v>0</v>
      </c>
      <c r="I10" s="57"/>
    </row>
    <row r="11" spans="1:9" ht="15.5" x14ac:dyDescent="0.35">
      <c r="A11" s="58" t="s">
        <v>205</v>
      </c>
      <c r="B11" s="59">
        <v>158932.01999999999</v>
      </c>
      <c r="C11" s="59">
        <v>169374.1</v>
      </c>
      <c r="D11" s="59">
        <v>183439</v>
      </c>
      <c r="E11" s="57">
        <v>0</v>
      </c>
      <c r="F11" s="57">
        <v>0</v>
      </c>
      <c r="G11" s="57">
        <v>0</v>
      </c>
      <c r="H11" s="57">
        <v>0</v>
      </c>
    </row>
    <row r="12" spans="1:9" ht="15.5" x14ac:dyDescent="0.35">
      <c r="A12" s="58" t="s">
        <v>206</v>
      </c>
      <c r="B12" s="59">
        <v>22552.85</v>
      </c>
      <c r="C12" s="59">
        <v>26577.7</v>
      </c>
      <c r="D12" s="59">
        <v>19877</v>
      </c>
      <c r="E12" s="57">
        <v>0</v>
      </c>
      <c r="F12" s="57">
        <v>0</v>
      </c>
      <c r="G12" s="57">
        <v>0</v>
      </c>
      <c r="H12" s="57">
        <v>0</v>
      </c>
    </row>
    <row r="13" spans="1:9" ht="15.5" x14ac:dyDescent="0.35">
      <c r="A13" s="58" t="s">
        <v>207</v>
      </c>
      <c r="B13" s="59">
        <v>12000.04</v>
      </c>
      <c r="C13" s="59">
        <v>12000.04</v>
      </c>
      <c r="D13" s="59">
        <v>12000</v>
      </c>
      <c r="E13" s="57">
        <v>0</v>
      </c>
      <c r="F13" s="57">
        <v>0</v>
      </c>
      <c r="G13" s="57">
        <v>0</v>
      </c>
      <c r="H13" s="57">
        <v>0</v>
      </c>
    </row>
    <row r="14" spans="1:9" ht="15.5" x14ac:dyDescent="0.35">
      <c r="A14" s="58" t="s">
        <v>208</v>
      </c>
      <c r="B14" s="59">
        <v>3999.84</v>
      </c>
      <c r="C14" s="59">
        <v>4125.79</v>
      </c>
      <c r="D14" s="59">
        <v>4000</v>
      </c>
      <c r="E14" s="57">
        <v>0</v>
      </c>
      <c r="F14" s="57">
        <v>0</v>
      </c>
      <c r="G14" s="57">
        <v>0</v>
      </c>
      <c r="H14" s="57">
        <v>0</v>
      </c>
    </row>
    <row r="15" spans="1:9" ht="15.5" x14ac:dyDescent="0.35">
      <c r="A15" s="58" t="s">
        <v>209</v>
      </c>
      <c r="B15" s="59">
        <v>16700</v>
      </c>
      <c r="C15" s="59">
        <v>16325</v>
      </c>
      <c r="D15" s="59">
        <v>17325</v>
      </c>
      <c r="E15" s="57">
        <v>0</v>
      </c>
      <c r="F15" s="57">
        <v>0</v>
      </c>
      <c r="G15" s="57">
        <v>0</v>
      </c>
      <c r="H15" s="57">
        <v>0</v>
      </c>
    </row>
    <row r="16" spans="1:9" ht="15.5" x14ac:dyDescent="0.35">
      <c r="A16" s="58" t="s">
        <v>210</v>
      </c>
      <c r="B16" s="59">
        <v>81141.72</v>
      </c>
      <c r="C16" s="59">
        <v>68040.75</v>
      </c>
      <c r="D16" s="59">
        <v>116202</v>
      </c>
      <c r="E16" s="57">
        <v>0</v>
      </c>
      <c r="F16" s="57">
        <v>0</v>
      </c>
      <c r="G16" s="57">
        <v>0</v>
      </c>
      <c r="H16" s="57">
        <v>0</v>
      </c>
    </row>
    <row r="17" spans="1:8" ht="15.5" x14ac:dyDescent="0.35">
      <c r="A17" s="58" t="s">
        <v>211</v>
      </c>
      <c r="B17" s="59">
        <v>9000</v>
      </c>
      <c r="C17" s="59">
        <v>6000</v>
      </c>
      <c r="D17" s="59">
        <v>6000</v>
      </c>
      <c r="E17" s="57">
        <v>0</v>
      </c>
      <c r="F17" s="57">
        <v>0</v>
      </c>
      <c r="G17" s="57">
        <v>0</v>
      </c>
      <c r="H17" s="57">
        <v>0</v>
      </c>
    </row>
    <row r="18" spans="1:8" ht="16" thickBot="1" x14ac:dyDescent="0.4">
      <c r="A18" s="58" t="s">
        <v>231</v>
      </c>
      <c r="B18" s="60">
        <v>4800</v>
      </c>
      <c r="C18" s="60">
        <v>4800</v>
      </c>
      <c r="D18" s="60">
        <v>4800</v>
      </c>
      <c r="E18" s="41">
        <v>0</v>
      </c>
      <c r="F18" s="41">
        <v>0</v>
      </c>
      <c r="G18" s="41">
        <v>0</v>
      </c>
      <c r="H18" s="41">
        <v>0</v>
      </c>
    </row>
    <row r="19" spans="1:8" ht="15.5" x14ac:dyDescent="0.35">
      <c r="A19" s="17" t="s">
        <v>5</v>
      </c>
      <c r="B19" s="23">
        <f t="shared" ref="B19:H19" si="0">SUM(B3:B18)</f>
        <v>3365902.4200000004</v>
      </c>
      <c r="C19" s="23">
        <f t="shared" si="0"/>
        <v>3528756.8600000008</v>
      </c>
      <c r="D19" s="23">
        <f t="shared" si="0"/>
        <v>3827979</v>
      </c>
      <c r="E19" s="23">
        <f t="shared" si="0"/>
        <v>0</v>
      </c>
      <c r="F19" s="23">
        <f t="shared" si="0"/>
        <v>0</v>
      </c>
      <c r="G19" s="23">
        <f t="shared" si="0"/>
        <v>0</v>
      </c>
      <c r="H19" s="23">
        <f t="shared" si="0"/>
        <v>0</v>
      </c>
    </row>
    <row r="20" spans="1:8" x14ac:dyDescent="0.35">
      <c r="A20" s="30"/>
      <c r="B20" s="59"/>
      <c r="C20" s="59"/>
      <c r="D20" s="59"/>
      <c r="E20" s="57"/>
      <c r="F20" s="57"/>
      <c r="G20" s="57"/>
      <c r="H20" s="57"/>
    </row>
    <row r="21" spans="1:8" ht="15.5" x14ac:dyDescent="0.35">
      <c r="A21" s="58" t="s">
        <v>212</v>
      </c>
      <c r="B21" s="59">
        <v>5666.35</v>
      </c>
      <c r="C21" s="59">
        <v>9821.15</v>
      </c>
      <c r="D21" s="59">
        <v>12000</v>
      </c>
      <c r="E21" s="57">
        <v>0</v>
      </c>
      <c r="F21" s="57">
        <v>0</v>
      </c>
      <c r="G21" s="57">
        <v>0</v>
      </c>
      <c r="H21" s="57">
        <v>0</v>
      </c>
    </row>
    <row r="22" spans="1:8" ht="15.5" x14ac:dyDescent="0.35">
      <c r="A22" s="58" t="s">
        <v>213</v>
      </c>
      <c r="B22" s="59">
        <v>23420.9</v>
      </c>
      <c r="C22" s="59">
        <v>31165.45</v>
      </c>
      <c r="D22" s="59">
        <v>26897</v>
      </c>
      <c r="E22" s="57">
        <v>0</v>
      </c>
      <c r="F22" s="57">
        <v>0</v>
      </c>
      <c r="G22" s="57">
        <v>0</v>
      </c>
      <c r="H22" s="57">
        <v>0</v>
      </c>
    </row>
    <row r="23" spans="1:8" ht="15.5" x14ac:dyDescent="0.35">
      <c r="A23" s="58" t="s">
        <v>214</v>
      </c>
      <c r="B23" s="59">
        <v>7975.95</v>
      </c>
      <c r="C23" s="59">
        <v>8439.56</v>
      </c>
      <c r="D23" s="59">
        <v>11600</v>
      </c>
      <c r="E23" s="57">
        <v>0</v>
      </c>
      <c r="F23" s="57">
        <v>0</v>
      </c>
      <c r="G23" s="57">
        <v>0</v>
      </c>
      <c r="H23" s="57">
        <v>0</v>
      </c>
    </row>
    <row r="24" spans="1:8" ht="15.5" x14ac:dyDescent="0.35">
      <c r="A24" s="58" t="s">
        <v>215</v>
      </c>
      <c r="B24" s="59">
        <v>4362.03</v>
      </c>
      <c r="C24" s="59">
        <v>5321.64</v>
      </c>
      <c r="D24" s="59">
        <v>5000</v>
      </c>
      <c r="E24" s="57">
        <v>0</v>
      </c>
      <c r="F24" s="57">
        <v>0</v>
      </c>
      <c r="G24" s="57">
        <v>0</v>
      </c>
      <c r="H24" s="57">
        <v>0</v>
      </c>
    </row>
    <row r="25" spans="1:8" ht="15.5" x14ac:dyDescent="0.35">
      <c r="A25" s="58" t="s">
        <v>216</v>
      </c>
      <c r="B25" s="59">
        <v>14.1</v>
      </c>
      <c r="C25" s="59">
        <v>30</v>
      </c>
      <c r="D25" s="59">
        <v>400</v>
      </c>
      <c r="E25" s="57">
        <v>0</v>
      </c>
      <c r="F25" s="57">
        <v>0</v>
      </c>
      <c r="G25" s="57">
        <v>0</v>
      </c>
      <c r="H25" s="57">
        <v>0</v>
      </c>
    </row>
    <row r="26" spans="1:8" ht="15.5" x14ac:dyDescent="0.35">
      <c r="A26" s="58" t="s">
        <v>217</v>
      </c>
      <c r="B26" s="59">
        <v>14945.66</v>
      </c>
      <c r="C26" s="59">
        <v>20421.59</v>
      </c>
      <c r="D26" s="59">
        <v>24205</v>
      </c>
      <c r="E26" s="57">
        <v>0</v>
      </c>
      <c r="F26" s="57">
        <v>0</v>
      </c>
      <c r="G26" s="57">
        <v>0</v>
      </c>
      <c r="H26" s="57">
        <v>0</v>
      </c>
    </row>
    <row r="27" spans="1:8" ht="15.5" x14ac:dyDescent="0.35">
      <c r="A27" s="58" t="s">
        <v>218</v>
      </c>
      <c r="B27" s="59">
        <v>169951.09</v>
      </c>
      <c r="C27" s="59">
        <v>85781.67</v>
      </c>
      <c r="D27" s="59">
        <v>75000</v>
      </c>
      <c r="E27" s="57">
        <v>0</v>
      </c>
      <c r="F27" s="57">
        <v>0</v>
      </c>
      <c r="G27" s="57">
        <v>0</v>
      </c>
      <c r="H27" s="57">
        <v>0</v>
      </c>
    </row>
    <row r="28" spans="1:8" ht="15.5" x14ac:dyDescent="0.35">
      <c r="A28" s="58" t="s">
        <v>219</v>
      </c>
      <c r="B28" s="59">
        <v>25755.8</v>
      </c>
      <c r="C28" s="59">
        <v>34872.44</v>
      </c>
      <c r="D28" s="59">
        <v>35000</v>
      </c>
      <c r="E28" s="57">
        <v>0</v>
      </c>
      <c r="F28" s="57">
        <v>0</v>
      </c>
      <c r="G28" s="57">
        <v>0</v>
      </c>
      <c r="H28" s="57">
        <v>0</v>
      </c>
    </row>
    <row r="29" spans="1:8" ht="15.5" x14ac:dyDescent="0.35">
      <c r="A29" s="58" t="s">
        <v>220</v>
      </c>
      <c r="B29" s="59">
        <v>21931.11</v>
      </c>
      <c r="C29" s="59">
        <v>21019.03</v>
      </c>
      <c r="D29" s="59">
        <v>21600</v>
      </c>
      <c r="E29" s="57">
        <v>0</v>
      </c>
      <c r="F29" s="57">
        <v>0</v>
      </c>
      <c r="G29" s="57">
        <v>0</v>
      </c>
      <c r="H29" s="57">
        <v>0</v>
      </c>
    </row>
    <row r="30" spans="1:8" ht="15.5" x14ac:dyDescent="0.35">
      <c r="A30" s="58" t="s">
        <v>221</v>
      </c>
      <c r="B30" s="59">
        <v>23617.38</v>
      </c>
      <c r="C30" s="59">
        <v>31918.06</v>
      </c>
      <c r="D30" s="59">
        <v>27093</v>
      </c>
      <c r="E30" s="57">
        <v>0</v>
      </c>
      <c r="F30" s="57">
        <v>0</v>
      </c>
      <c r="G30" s="57">
        <v>0</v>
      </c>
      <c r="H30" s="57">
        <v>0</v>
      </c>
    </row>
    <row r="31" spans="1:8" ht="15.5" x14ac:dyDescent="0.35">
      <c r="A31" s="58" t="s">
        <v>222</v>
      </c>
      <c r="B31" s="59">
        <v>0</v>
      </c>
      <c r="C31" s="59">
        <v>680.5</v>
      </c>
      <c r="D31" s="59">
        <v>2000</v>
      </c>
      <c r="E31" s="57">
        <v>0</v>
      </c>
      <c r="F31" s="57">
        <v>0</v>
      </c>
      <c r="G31" s="57">
        <v>0</v>
      </c>
      <c r="H31" s="57">
        <v>0</v>
      </c>
    </row>
    <row r="32" spans="1:8" ht="15.5" x14ac:dyDescent="0.35">
      <c r="A32" s="58" t="s">
        <v>223</v>
      </c>
      <c r="B32" s="59">
        <v>13832.14</v>
      </c>
      <c r="C32" s="59">
        <v>12813.8</v>
      </c>
      <c r="D32" s="59">
        <v>18000</v>
      </c>
      <c r="E32" s="57">
        <v>0</v>
      </c>
      <c r="F32" s="57">
        <v>0</v>
      </c>
      <c r="G32" s="57">
        <v>0</v>
      </c>
      <c r="H32" s="57">
        <v>0</v>
      </c>
    </row>
    <row r="33" spans="1:8" ht="15.5" x14ac:dyDescent="0.35">
      <c r="A33" s="58" t="s">
        <v>224</v>
      </c>
      <c r="B33" s="59">
        <v>5693.15</v>
      </c>
      <c r="C33" s="59">
        <v>9186.4</v>
      </c>
      <c r="D33" s="59">
        <v>8000</v>
      </c>
      <c r="E33" s="57">
        <v>0</v>
      </c>
      <c r="F33" s="57">
        <v>0</v>
      </c>
      <c r="G33" s="57">
        <v>0</v>
      </c>
      <c r="H33" s="57">
        <v>0</v>
      </c>
    </row>
    <row r="34" spans="1:8" ht="15.5" x14ac:dyDescent="0.35">
      <c r="A34" s="58" t="s">
        <v>225</v>
      </c>
      <c r="B34" s="59">
        <v>11547</v>
      </c>
      <c r="C34" s="59">
        <v>5234</v>
      </c>
      <c r="D34" s="59">
        <v>12424</v>
      </c>
      <c r="E34" s="57">
        <v>0</v>
      </c>
      <c r="F34" s="57">
        <v>0</v>
      </c>
      <c r="G34" s="57">
        <v>0</v>
      </c>
      <c r="H34" s="57">
        <v>0</v>
      </c>
    </row>
    <row r="35" spans="1:8" ht="15.5" x14ac:dyDescent="0.35">
      <c r="A35" s="58" t="s">
        <v>226</v>
      </c>
      <c r="B35" s="59">
        <v>5633.39</v>
      </c>
      <c r="C35" s="59">
        <v>6295.28</v>
      </c>
      <c r="D35" s="59">
        <v>10760</v>
      </c>
      <c r="E35" s="57">
        <v>0</v>
      </c>
      <c r="F35" s="57">
        <v>0</v>
      </c>
      <c r="G35" s="57">
        <v>0</v>
      </c>
      <c r="H35" s="57">
        <v>0</v>
      </c>
    </row>
    <row r="36" spans="1:8" ht="15.5" x14ac:dyDescent="0.35">
      <c r="A36" s="58" t="s">
        <v>227</v>
      </c>
      <c r="B36" s="59">
        <v>6149</v>
      </c>
      <c r="C36" s="59">
        <v>8669.84</v>
      </c>
      <c r="D36" s="59">
        <v>9500</v>
      </c>
      <c r="E36" s="57">
        <v>0</v>
      </c>
      <c r="F36" s="57">
        <v>0</v>
      </c>
      <c r="G36" s="57">
        <v>0</v>
      </c>
      <c r="H36" s="57">
        <v>0</v>
      </c>
    </row>
    <row r="37" spans="1:8" ht="15.5" x14ac:dyDescent="0.35">
      <c r="A37" s="58" t="s">
        <v>228</v>
      </c>
      <c r="B37" s="59">
        <v>43637.91</v>
      </c>
      <c r="C37" s="59">
        <v>97254.63</v>
      </c>
      <c r="D37" s="59">
        <v>97504</v>
      </c>
      <c r="E37" s="57">
        <v>0</v>
      </c>
      <c r="F37" s="57">
        <v>0</v>
      </c>
      <c r="G37" s="57">
        <v>0</v>
      </c>
      <c r="H37" s="57">
        <v>0</v>
      </c>
    </row>
    <row r="38" spans="1:8" ht="15.5" x14ac:dyDescent="0.35">
      <c r="A38" s="58" t="s">
        <v>229</v>
      </c>
      <c r="B38" s="59">
        <v>267.61</v>
      </c>
      <c r="C38" s="59">
        <v>231.8</v>
      </c>
      <c r="D38" s="59">
        <v>500</v>
      </c>
      <c r="E38" s="57">
        <v>0</v>
      </c>
      <c r="F38" s="57">
        <v>0</v>
      </c>
      <c r="G38" s="57">
        <v>0</v>
      </c>
      <c r="H38" s="57">
        <v>0</v>
      </c>
    </row>
    <row r="39" spans="1:8" ht="16" thickBot="1" x14ac:dyDescent="0.4">
      <c r="A39" s="58" t="s">
        <v>232</v>
      </c>
      <c r="B39" s="60">
        <v>358.08</v>
      </c>
      <c r="C39" s="60">
        <v>91</v>
      </c>
      <c r="D39" s="60">
        <v>750</v>
      </c>
      <c r="E39" s="41">
        <v>0</v>
      </c>
      <c r="F39" s="41">
        <v>0</v>
      </c>
      <c r="G39" s="41">
        <v>0</v>
      </c>
      <c r="H39" s="41">
        <v>0</v>
      </c>
    </row>
    <row r="40" spans="1:8" ht="15.5" x14ac:dyDescent="0.35">
      <c r="A40" s="17" t="s">
        <v>6</v>
      </c>
      <c r="B40" s="23">
        <f t="shared" ref="B40:H40" si="1">SUM(B21:B39)</f>
        <v>384758.65000000008</v>
      </c>
      <c r="C40" s="23">
        <f t="shared" si="1"/>
        <v>389247.84000000008</v>
      </c>
      <c r="D40" s="23">
        <f t="shared" si="1"/>
        <v>398233</v>
      </c>
      <c r="E40" s="23">
        <f t="shared" si="1"/>
        <v>0</v>
      </c>
      <c r="F40" s="23">
        <f t="shared" si="1"/>
        <v>0</v>
      </c>
      <c r="G40" s="23">
        <f t="shared" si="1"/>
        <v>0</v>
      </c>
      <c r="H40" s="23">
        <f t="shared" si="1"/>
        <v>0</v>
      </c>
    </row>
    <row r="41" spans="1:8" x14ac:dyDescent="0.35">
      <c r="A41" s="30"/>
      <c r="B41" s="59"/>
      <c r="C41" s="59"/>
      <c r="D41" s="59"/>
      <c r="E41" s="59"/>
      <c r="F41" s="59"/>
      <c r="G41" s="59"/>
      <c r="H41" s="59"/>
    </row>
    <row r="42" spans="1:8" ht="16" thickBot="1" x14ac:dyDescent="0.4">
      <c r="A42" s="35" t="s">
        <v>230</v>
      </c>
      <c r="B42" s="25">
        <f>SUM(B19+B40)</f>
        <v>3750661.0700000003</v>
      </c>
      <c r="C42" s="25">
        <f t="shared" ref="C42:H42" si="2">SUM(C19+C40)</f>
        <v>3918004.7000000011</v>
      </c>
      <c r="D42" s="25">
        <f t="shared" si="2"/>
        <v>4226212</v>
      </c>
      <c r="E42" s="25">
        <f t="shared" si="2"/>
        <v>0</v>
      </c>
      <c r="F42" s="25">
        <f t="shared" si="2"/>
        <v>0</v>
      </c>
      <c r="G42" s="25">
        <f t="shared" si="2"/>
        <v>0</v>
      </c>
      <c r="H42" s="25">
        <f t="shared" si="2"/>
        <v>0</v>
      </c>
    </row>
    <row r="43" spans="1:8" ht="15" thickTop="1" x14ac:dyDescent="0.35">
      <c r="B43" s="57"/>
      <c r="C43" s="57"/>
      <c r="D43" s="57"/>
      <c r="E43" s="57"/>
      <c r="F43" s="57"/>
      <c r="G43" s="57"/>
      <c r="H43" s="57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98AED-7159-40A3-8E05-FF4D2C32C187}">
  <dimension ref="A1:K27"/>
  <sheetViews>
    <sheetView workbookViewId="0">
      <selection activeCell="I2" sqref="I2"/>
    </sheetView>
  </sheetViews>
  <sheetFormatPr defaultRowHeight="15.5" x14ac:dyDescent="0.35"/>
  <cols>
    <col min="1" max="1" width="32.6328125" style="36" customWidth="1"/>
    <col min="2" max="8" width="12.6328125" style="6" customWidth="1"/>
    <col min="9" max="16384" width="8.7265625" style="3"/>
  </cols>
  <sheetData>
    <row r="1" spans="1:11" ht="55" customHeight="1" thickTop="1" thickBot="1" x14ac:dyDescent="0.4">
      <c r="A1" s="55" t="s">
        <v>233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11" ht="27" customHeight="1" thickTop="1" x14ac:dyDescent="0.35">
      <c r="A2" s="37"/>
      <c r="B2" s="15"/>
      <c r="C2" s="15"/>
      <c r="D2" s="15"/>
      <c r="E2" s="5"/>
      <c r="F2" s="5"/>
      <c r="G2" s="5"/>
    </row>
    <row r="3" spans="1:11" x14ac:dyDescent="0.35">
      <c r="A3" s="56" t="s">
        <v>234</v>
      </c>
      <c r="B3" s="47">
        <v>97325.14</v>
      </c>
      <c r="C3" s="47">
        <v>101541.2</v>
      </c>
      <c r="D3" s="47">
        <v>102034</v>
      </c>
      <c r="E3" s="40">
        <v>0</v>
      </c>
      <c r="F3" s="40">
        <v>0</v>
      </c>
      <c r="G3" s="40">
        <v>0</v>
      </c>
      <c r="H3" s="40">
        <v>0</v>
      </c>
    </row>
    <row r="4" spans="1:11" x14ac:dyDescent="0.35">
      <c r="A4" s="56" t="s">
        <v>235</v>
      </c>
      <c r="B4" s="47">
        <v>54517.69</v>
      </c>
      <c r="C4" s="47">
        <v>59112.95</v>
      </c>
      <c r="D4" s="47">
        <v>114938</v>
      </c>
      <c r="E4" s="40">
        <v>0</v>
      </c>
      <c r="F4" s="40">
        <v>0</v>
      </c>
      <c r="G4" s="40">
        <v>0</v>
      </c>
      <c r="H4" s="40">
        <v>0</v>
      </c>
    </row>
    <row r="5" spans="1:11" x14ac:dyDescent="0.35">
      <c r="A5" s="56" t="s">
        <v>236</v>
      </c>
      <c r="B5" s="48">
        <v>21651.72</v>
      </c>
      <c r="C5" s="48">
        <v>21130.07</v>
      </c>
      <c r="D5" s="48">
        <v>21143</v>
      </c>
      <c r="E5" s="54">
        <v>0</v>
      </c>
      <c r="F5" s="54">
        <v>0</v>
      </c>
      <c r="G5" s="54">
        <v>0</v>
      </c>
      <c r="H5" s="54">
        <v>0</v>
      </c>
    </row>
    <row r="6" spans="1:11" x14ac:dyDescent="0.35">
      <c r="A6" s="56" t="s">
        <v>237</v>
      </c>
      <c r="B6" s="47">
        <v>1850</v>
      </c>
      <c r="C6" s="47">
        <v>1900</v>
      </c>
      <c r="D6" s="47">
        <v>1900</v>
      </c>
      <c r="E6" s="40">
        <v>0</v>
      </c>
      <c r="F6" s="40">
        <v>0</v>
      </c>
      <c r="G6" s="40">
        <v>0</v>
      </c>
      <c r="H6" s="40">
        <v>0</v>
      </c>
      <c r="I6" s="44"/>
      <c r="J6" s="44"/>
      <c r="K6" s="44"/>
    </row>
    <row r="7" spans="1:11" x14ac:dyDescent="0.35">
      <c r="A7" s="14" t="s">
        <v>238</v>
      </c>
      <c r="B7" s="20">
        <v>0</v>
      </c>
      <c r="C7" s="20">
        <v>0</v>
      </c>
      <c r="D7" s="20">
        <v>0</v>
      </c>
      <c r="E7" s="6">
        <v>0</v>
      </c>
      <c r="F7" s="6">
        <v>0</v>
      </c>
      <c r="G7" s="6">
        <v>0</v>
      </c>
      <c r="H7" s="6">
        <v>0</v>
      </c>
    </row>
    <row r="8" spans="1:11" ht="16" thickBot="1" x14ac:dyDescent="0.4">
      <c r="A8" s="14" t="s">
        <v>239</v>
      </c>
      <c r="B8" s="21">
        <v>6270</v>
      </c>
      <c r="C8" s="21">
        <v>24071.13</v>
      </c>
      <c r="D8" s="21">
        <v>0</v>
      </c>
      <c r="E8" s="10">
        <v>0</v>
      </c>
      <c r="F8" s="10">
        <v>0</v>
      </c>
      <c r="G8" s="10">
        <v>0</v>
      </c>
      <c r="H8" s="10">
        <v>0</v>
      </c>
    </row>
    <row r="9" spans="1:11" x14ac:dyDescent="0.35">
      <c r="A9" s="17" t="s">
        <v>5</v>
      </c>
      <c r="B9" s="23">
        <f t="shared" ref="B9:H9" si="0">SUM(B3:B8)</f>
        <v>181614.55000000002</v>
      </c>
      <c r="C9" s="23">
        <f t="shared" si="0"/>
        <v>207755.35</v>
      </c>
      <c r="D9" s="23">
        <f t="shared" si="0"/>
        <v>240015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</row>
    <row r="10" spans="1:11" x14ac:dyDescent="0.35">
      <c r="A10" s="14"/>
      <c r="B10" s="20"/>
      <c r="C10" s="20"/>
      <c r="D10" s="20"/>
    </row>
    <row r="11" spans="1:11" x14ac:dyDescent="0.35">
      <c r="A11" s="14" t="s">
        <v>240</v>
      </c>
      <c r="B11" s="20">
        <v>665</v>
      </c>
      <c r="C11" s="20">
        <v>631.97</v>
      </c>
      <c r="D11" s="20">
        <v>700</v>
      </c>
      <c r="E11" s="6">
        <v>0</v>
      </c>
      <c r="F11" s="6">
        <v>0</v>
      </c>
      <c r="G11" s="6">
        <v>0</v>
      </c>
      <c r="H11" s="6">
        <v>0</v>
      </c>
    </row>
    <row r="12" spans="1:11" x14ac:dyDescent="0.35">
      <c r="A12" s="14" t="s">
        <v>241</v>
      </c>
      <c r="B12" s="20">
        <v>1994.96</v>
      </c>
      <c r="C12" s="20">
        <v>1724.67</v>
      </c>
      <c r="D12" s="20">
        <v>2059</v>
      </c>
      <c r="E12" s="6">
        <v>0</v>
      </c>
      <c r="F12" s="6">
        <v>0</v>
      </c>
      <c r="G12" s="6">
        <v>0</v>
      </c>
      <c r="H12" s="6">
        <v>0</v>
      </c>
    </row>
    <row r="13" spans="1:11" x14ac:dyDescent="0.35">
      <c r="A13" s="14" t="s">
        <v>242</v>
      </c>
      <c r="B13" s="20">
        <v>1060.58</v>
      </c>
      <c r="C13" s="20">
        <v>2064.2800000000002</v>
      </c>
      <c r="D13" s="20">
        <v>500</v>
      </c>
      <c r="E13" s="6">
        <v>0</v>
      </c>
      <c r="F13" s="6">
        <v>0</v>
      </c>
      <c r="G13" s="6">
        <v>0</v>
      </c>
      <c r="H13" s="6">
        <v>0</v>
      </c>
    </row>
    <row r="14" spans="1:11" x14ac:dyDescent="0.35">
      <c r="A14" s="14" t="s">
        <v>243</v>
      </c>
      <c r="B14" s="20">
        <v>600</v>
      </c>
      <c r="C14" s="20">
        <v>2736.08</v>
      </c>
      <c r="D14" s="20">
        <v>1700</v>
      </c>
      <c r="E14" s="6">
        <v>0</v>
      </c>
      <c r="F14" s="6">
        <v>0</v>
      </c>
      <c r="G14" s="6">
        <v>0</v>
      </c>
      <c r="H14" s="6">
        <v>0</v>
      </c>
    </row>
    <row r="15" spans="1:11" x14ac:dyDescent="0.35">
      <c r="A15" s="14" t="s">
        <v>244</v>
      </c>
      <c r="B15" s="20">
        <v>145</v>
      </c>
      <c r="C15" s="20">
        <v>145</v>
      </c>
      <c r="D15" s="20">
        <v>500</v>
      </c>
      <c r="E15" s="6">
        <v>0</v>
      </c>
      <c r="F15" s="6">
        <v>0</v>
      </c>
      <c r="G15" s="6">
        <v>0</v>
      </c>
      <c r="H15" s="6">
        <v>0</v>
      </c>
    </row>
    <row r="16" spans="1:11" x14ac:dyDescent="0.35">
      <c r="A16" s="14" t="s">
        <v>245</v>
      </c>
      <c r="B16" s="20">
        <v>2131.4299999999998</v>
      </c>
      <c r="C16" s="20">
        <v>8196.86</v>
      </c>
      <c r="D16" s="20">
        <v>3000</v>
      </c>
      <c r="E16" s="6">
        <v>0</v>
      </c>
      <c r="F16" s="6">
        <v>0</v>
      </c>
      <c r="G16" s="6">
        <v>0</v>
      </c>
      <c r="H16" s="6">
        <v>0</v>
      </c>
    </row>
    <row r="17" spans="1:8" ht="16" thickBot="1" x14ac:dyDescent="0.4">
      <c r="A17" s="14" t="s">
        <v>246</v>
      </c>
      <c r="B17" s="21">
        <v>1451.46</v>
      </c>
      <c r="C17" s="21">
        <v>1936.77</v>
      </c>
      <c r="D17" s="21">
        <v>3900</v>
      </c>
      <c r="E17" s="10">
        <v>0</v>
      </c>
      <c r="F17" s="10">
        <v>0</v>
      </c>
      <c r="G17" s="10">
        <v>0</v>
      </c>
      <c r="H17" s="10">
        <v>0</v>
      </c>
    </row>
    <row r="18" spans="1:8" x14ac:dyDescent="0.35">
      <c r="A18" s="17" t="s">
        <v>247</v>
      </c>
      <c r="B18" s="23">
        <f t="shared" ref="B18:H18" si="1">SUM(B11:B17)</f>
        <v>8048.4299999999994</v>
      </c>
      <c r="C18" s="23">
        <f t="shared" si="1"/>
        <v>17435.63</v>
      </c>
      <c r="D18" s="23">
        <f t="shared" si="1"/>
        <v>12359</v>
      </c>
      <c r="E18" s="23">
        <f t="shared" si="1"/>
        <v>0</v>
      </c>
      <c r="F18" s="23">
        <f t="shared" si="1"/>
        <v>0</v>
      </c>
      <c r="G18" s="23">
        <f t="shared" si="1"/>
        <v>0</v>
      </c>
      <c r="H18" s="23">
        <f t="shared" si="1"/>
        <v>0</v>
      </c>
    </row>
    <row r="19" spans="1:8" x14ac:dyDescent="0.35">
      <c r="A19" s="14"/>
      <c r="B19" s="20"/>
      <c r="C19" s="20"/>
      <c r="D19" s="20"/>
      <c r="E19" s="20"/>
      <c r="F19" s="20"/>
      <c r="G19" s="20"/>
      <c r="H19" s="20"/>
    </row>
    <row r="20" spans="1:8" ht="16" thickBot="1" x14ac:dyDescent="0.4">
      <c r="A20" s="35" t="s">
        <v>248</v>
      </c>
      <c r="B20" s="25">
        <f>SUM(B9+B18)</f>
        <v>189662.98</v>
      </c>
      <c r="C20" s="25">
        <f t="shared" ref="C20:H20" si="2">SUM(C9+C18)</f>
        <v>225190.98</v>
      </c>
      <c r="D20" s="25">
        <f t="shared" si="2"/>
        <v>252374</v>
      </c>
      <c r="E20" s="25">
        <f t="shared" si="2"/>
        <v>0</v>
      </c>
      <c r="F20" s="25">
        <f t="shared" si="2"/>
        <v>0</v>
      </c>
      <c r="G20" s="25">
        <f t="shared" si="2"/>
        <v>0</v>
      </c>
      <c r="H20" s="25">
        <f t="shared" si="2"/>
        <v>0</v>
      </c>
    </row>
    <row r="21" spans="1:8" ht="16" thickTop="1" x14ac:dyDescent="0.35">
      <c r="A21" s="14"/>
      <c r="B21" s="20"/>
      <c r="C21" s="20"/>
      <c r="D21" s="20"/>
    </row>
    <row r="22" spans="1:8" x14ac:dyDescent="0.35">
      <c r="A22" s="4"/>
    </row>
    <row r="23" spans="1:8" x14ac:dyDescent="0.35">
      <c r="A23" s="4"/>
    </row>
    <row r="24" spans="1:8" x14ac:dyDescent="0.35">
      <c r="A24" s="4"/>
    </row>
    <row r="25" spans="1:8" x14ac:dyDescent="0.35">
      <c r="A25" s="4"/>
    </row>
    <row r="26" spans="1:8" x14ac:dyDescent="0.35">
      <c r="A26" s="4"/>
    </row>
    <row r="27" spans="1:8" x14ac:dyDescent="0.35">
      <c r="A27" s="4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AFBB-884B-413D-AC07-363C01A0BF4D}">
  <dimension ref="A1:H135"/>
  <sheetViews>
    <sheetView zoomScaleNormal="100" workbookViewId="0">
      <selection activeCell="I1" sqref="I1"/>
    </sheetView>
  </sheetViews>
  <sheetFormatPr defaultRowHeight="15.5" x14ac:dyDescent="0.35"/>
  <cols>
    <col min="1" max="1" width="32.6328125" style="4" customWidth="1"/>
    <col min="2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249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5.5" customHeight="1" thickTop="1" x14ac:dyDescent="0.35">
      <c r="A2" s="14"/>
      <c r="B2" s="15"/>
      <c r="C2" s="15"/>
      <c r="D2" s="15"/>
      <c r="E2" s="5"/>
      <c r="F2" s="5"/>
      <c r="G2" s="5"/>
    </row>
    <row r="3" spans="1:8" x14ac:dyDescent="0.35">
      <c r="A3" s="14" t="s">
        <v>250</v>
      </c>
      <c r="B3" s="47">
        <v>142510.14000000001</v>
      </c>
      <c r="C3" s="47">
        <v>145616.07999999999</v>
      </c>
      <c r="D3" s="47">
        <v>147127</v>
      </c>
      <c r="E3" s="40">
        <v>0</v>
      </c>
      <c r="F3" s="40">
        <v>0</v>
      </c>
      <c r="G3" s="40">
        <v>0</v>
      </c>
      <c r="H3" s="40">
        <v>0</v>
      </c>
    </row>
    <row r="4" spans="1:8" x14ac:dyDescent="0.35">
      <c r="A4" s="14" t="s">
        <v>251</v>
      </c>
      <c r="B4" s="48">
        <v>151642.85999999999</v>
      </c>
      <c r="C4" s="48">
        <v>159771.79999999999</v>
      </c>
      <c r="D4" s="48">
        <v>171627</v>
      </c>
      <c r="E4" s="40">
        <v>0</v>
      </c>
      <c r="F4" s="40">
        <v>0</v>
      </c>
      <c r="G4" s="40">
        <v>0</v>
      </c>
      <c r="H4" s="40">
        <v>0</v>
      </c>
    </row>
    <row r="5" spans="1:8" x14ac:dyDescent="0.35">
      <c r="A5" s="14" t="s">
        <v>252</v>
      </c>
      <c r="B5" s="20">
        <v>22260</v>
      </c>
      <c r="C5" s="20">
        <v>24540</v>
      </c>
      <c r="D5" s="20">
        <v>24430</v>
      </c>
      <c r="E5" s="40">
        <v>0</v>
      </c>
      <c r="F5" s="40">
        <v>0</v>
      </c>
      <c r="G5" s="40">
        <v>0</v>
      </c>
      <c r="H5" s="40">
        <v>0</v>
      </c>
    </row>
    <row r="6" spans="1:8" x14ac:dyDescent="0.35">
      <c r="A6" s="14" t="s">
        <v>253</v>
      </c>
      <c r="B6" s="20">
        <v>78122.960000000006</v>
      </c>
      <c r="C6" s="20">
        <v>90070.81</v>
      </c>
      <c r="D6" s="20">
        <v>87219</v>
      </c>
      <c r="E6" s="40">
        <v>0</v>
      </c>
      <c r="F6" s="40">
        <v>0</v>
      </c>
      <c r="G6" s="40">
        <v>0</v>
      </c>
      <c r="H6" s="40">
        <v>0</v>
      </c>
    </row>
    <row r="7" spans="1:8" x14ac:dyDescent="0.35">
      <c r="A7" s="14" t="s">
        <v>254</v>
      </c>
      <c r="B7" s="20">
        <v>92693.440000000002</v>
      </c>
      <c r="C7" s="20">
        <v>101970.36</v>
      </c>
      <c r="D7" s="20">
        <v>110076</v>
      </c>
      <c r="E7" s="40">
        <v>0</v>
      </c>
      <c r="F7" s="40">
        <v>0</v>
      </c>
      <c r="G7" s="40">
        <v>0</v>
      </c>
      <c r="H7" s="40">
        <v>0</v>
      </c>
    </row>
    <row r="8" spans="1:8" x14ac:dyDescent="0.35">
      <c r="A8" s="14" t="s">
        <v>255</v>
      </c>
      <c r="B8" s="20">
        <v>126555.36</v>
      </c>
      <c r="C8" s="20">
        <v>102412.4</v>
      </c>
      <c r="D8" s="20">
        <v>103960</v>
      </c>
      <c r="E8" s="40">
        <v>0</v>
      </c>
      <c r="F8" s="40">
        <v>0</v>
      </c>
      <c r="G8" s="40">
        <v>0</v>
      </c>
      <c r="H8" s="40">
        <v>0</v>
      </c>
    </row>
    <row r="9" spans="1:8" x14ac:dyDescent="0.35">
      <c r="A9" s="14" t="s">
        <v>256</v>
      </c>
      <c r="B9" s="20">
        <v>20239.61</v>
      </c>
      <c r="C9" s="20">
        <v>4615.8599999999997</v>
      </c>
      <c r="D9" s="20">
        <v>11151</v>
      </c>
      <c r="E9" s="40">
        <v>0</v>
      </c>
      <c r="F9" s="40">
        <v>0</v>
      </c>
      <c r="G9" s="40">
        <v>0</v>
      </c>
      <c r="H9" s="40">
        <v>0</v>
      </c>
    </row>
    <row r="10" spans="1:8" ht="16" thickBot="1" x14ac:dyDescent="0.4">
      <c r="A10" s="14" t="s">
        <v>257</v>
      </c>
      <c r="B10" s="21">
        <v>0</v>
      </c>
      <c r="C10" s="21">
        <v>16213.13</v>
      </c>
      <c r="D10" s="21">
        <v>23700</v>
      </c>
      <c r="E10" s="41">
        <v>0</v>
      </c>
      <c r="F10" s="41">
        <v>0</v>
      </c>
      <c r="G10" s="41">
        <v>0</v>
      </c>
      <c r="H10" s="41">
        <v>0</v>
      </c>
    </row>
    <row r="11" spans="1:8" x14ac:dyDescent="0.35">
      <c r="A11" s="17" t="s">
        <v>5</v>
      </c>
      <c r="B11" s="29">
        <f t="shared" ref="B11:H11" si="0">SUM(B3:B10)</f>
        <v>634024.37</v>
      </c>
      <c r="C11" s="29">
        <f t="shared" si="0"/>
        <v>645210.43999999994</v>
      </c>
      <c r="D11" s="29">
        <f t="shared" si="0"/>
        <v>679290</v>
      </c>
      <c r="E11" s="29">
        <f t="shared" si="0"/>
        <v>0</v>
      </c>
      <c r="F11" s="29">
        <f t="shared" si="0"/>
        <v>0</v>
      </c>
      <c r="G11" s="29">
        <f t="shared" si="0"/>
        <v>0</v>
      </c>
      <c r="H11" s="29">
        <f t="shared" si="0"/>
        <v>0</v>
      </c>
    </row>
    <row r="12" spans="1:8" x14ac:dyDescent="0.35">
      <c r="A12" s="14"/>
      <c r="B12" s="20"/>
      <c r="C12" s="20"/>
      <c r="D12" s="20"/>
    </row>
    <row r="13" spans="1:8" x14ac:dyDescent="0.35">
      <c r="A13" s="14" t="s">
        <v>258</v>
      </c>
      <c r="B13" s="20">
        <v>12487.72</v>
      </c>
      <c r="C13" s="20">
        <v>18510.14</v>
      </c>
      <c r="D13" s="20">
        <v>14000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35">
      <c r="A14" s="14" t="s">
        <v>259</v>
      </c>
      <c r="B14" s="20">
        <v>759</v>
      </c>
      <c r="C14" s="20">
        <v>671</v>
      </c>
      <c r="D14" s="20">
        <v>1250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35">
      <c r="A15" s="14" t="s">
        <v>260</v>
      </c>
      <c r="B15" s="20">
        <v>395</v>
      </c>
      <c r="C15" s="20">
        <v>0</v>
      </c>
      <c r="D15" s="20">
        <v>5000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35">
      <c r="A16" s="14" t="s">
        <v>261</v>
      </c>
      <c r="B16" s="20">
        <v>2039.49</v>
      </c>
      <c r="C16" s="20">
        <v>3382.83</v>
      </c>
      <c r="D16" s="20">
        <v>2500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14" t="s">
        <v>262</v>
      </c>
      <c r="B17" s="20">
        <v>11555.27</v>
      </c>
      <c r="C17" s="20">
        <v>10957.88</v>
      </c>
      <c r="D17" s="20">
        <v>16500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35">
      <c r="A18" s="14" t="s">
        <v>263</v>
      </c>
      <c r="B18" s="20">
        <v>7321.15</v>
      </c>
      <c r="C18" s="20">
        <v>8992.5499999999993</v>
      </c>
      <c r="D18" s="20">
        <v>8000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35">
      <c r="A19" s="14" t="s">
        <v>264</v>
      </c>
      <c r="B19" s="20">
        <v>401.45</v>
      </c>
      <c r="C19" s="20">
        <v>0</v>
      </c>
      <c r="D19" s="20">
        <v>4000</v>
      </c>
      <c r="E19" s="6">
        <v>0</v>
      </c>
      <c r="F19" s="6">
        <v>0</v>
      </c>
      <c r="G19" s="6">
        <v>0</v>
      </c>
      <c r="H19" s="6">
        <v>0</v>
      </c>
    </row>
    <row r="20" spans="1:8" x14ac:dyDescent="0.35">
      <c r="A20" s="14" t="s">
        <v>265</v>
      </c>
      <c r="B20" s="20">
        <v>10017.879999999999</v>
      </c>
      <c r="C20" s="20">
        <v>11049.62</v>
      </c>
      <c r="D20" s="20">
        <v>10500</v>
      </c>
      <c r="E20" s="6">
        <v>0</v>
      </c>
      <c r="F20" s="6">
        <v>0</v>
      </c>
      <c r="G20" s="6">
        <v>0</v>
      </c>
      <c r="H20" s="6">
        <v>0</v>
      </c>
    </row>
    <row r="21" spans="1:8" x14ac:dyDescent="0.35">
      <c r="A21" s="14" t="s">
        <v>266</v>
      </c>
      <c r="B21" s="20">
        <v>0</v>
      </c>
      <c r="C21" s="20">
        <v>0</v>
      </c>
      <c r="D21" s="20">
        <v>2500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35">
      <c r="A22" s="14" t="s">
        <v>267</v>
      </c>
      <c r="B22" s="20">
        <v>16107.78</v>
      </c>
      <c r="C22" s="20">
        <v>21237.9</v>
      </c>
      <c r="D22" s="20">
        <v>21500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35">
      <c r="A23" s="14" t="s">
        <v>268</v>
      </c>
      <c r="B23" s="20">
        <v>95061.04</v>
      </c>
      <c r="C23" s="20">
        <v>84627.08</v>
      </c>
      <c r="D23" s="20">
        <v>98000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35">
      <c r="A24" s="14" t="s">
        <v>269</v>
      </c>
      <c r="B24" s="20">
        <v>106046.21</v>
      </c>
      <c r="C24" s="20">
        <v>75279.34</v>
      </c>
      <c r="D24" s="20">
        <v>125000</v>
      </c>
      <c r="E24" s="6">
        <v>0</v>
      </c>
      <c r="F24" s="6">
        <v>0</v>
      </c>
      <c r="G24" s="6">
        <v>0</v>
      </c>
      <c r="H24" s="6">
        <v>0</v>
      </c>
    </row>
    <row r="25" spans="1:8" ht="16" thickBot="1" x14ac:dyDescent="0.4">
      <c r="A25" s="14" t="s">
        <v>270</v>
      </c>
      <c r="B25" s="21">
        <v>35368.660000000003</v>
      </c>
      <c r="C25" s="21">
        <v>39312.46</v>
      </c>
      <c r="D25" s="21">
        <v>45000</v>
      </c>
      <c r="E25" s="10">
        <v>0</v>
      </c>
      <c r="F25" s="10">
        <v>0</v>
      </c>
      <c r="G25" s="10">
        <v>0</v>
      </c>
      <c r="H25" s="10">
        <v>0</v>
      </c>
    </row>
    <row r="26" spans="1:8" x14ac:dyDescent="0.35">
      <c r="A26" s="17" t="s">
        <v>6</v>
      </c>
      <c r="B26" s="23">
        <f t="shared" ref="B26:H26" si="1">SUM(B13:B25)</f>
        <v>297560.65000000002</v>
      </c>
      <c r="C26" s="23">
        <f t="shared" si="1"/>
        <v>274020.8</v>
      </c>
      <c r="D26" s="23">
        <f t="shared" si="1"/>
        <v>353750</v>
      </c>
      <c r="E26" s="23">
        <f t="shared" si="1"/>
        <v>0</v>
      </c>
      <c r="F26" s="23">
        <f t="shared" si="1"/>
        <v>0</v>
      </c>
      <c r="G26" s="23">
        <f t="shared" si="1"/>
        <v>0</v>
      </c>
      <c r="H26" s="23">
        <f t="shared" si="1"/>
        <v>0</v>
      </c>
    </row>
    <row r="27" spans="1:8" x14ac:dyDescent="0.35">
      <c r="A27" s="14"/>
      <c r="B27" s="20"/>
      <c r="C27" s="20"/>
      <c r="D27" s="20"/>
    </row>
    <row r="28" spans="1:8" ht="16" thickBot="1" x14ac:dyDescent="0.4">
      <c r="A28" s="35" t="s">
        <v>271</v>
      </c>
      <c r="B28" s="25">
        <f>SUM(B11+B26)</f>
        <v>931585.02</v>
      </c>
      <c r="C28" s="25">
        <f t="shared" ref="C28:H28" si="2">SUM(C11+C26)</f>
        <v>919231.24</v>
      </c>
      <c r="D28" s="25">
        <f t="shared" si="2"/>
        <v>1033040</v>
      </c>
      <c r="E28" s="25">
        <f t="shared" si="2"/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</row>
    <row r="29" spans="1:8" ht="16.5" thickTop="1" thickBot="1" x14ac:dyDescent="0.4">
      <c r="A29" s="14"/>
      <c r="B29" s="20"/>
      <c r="C29" s="20"/>
      <c r="D29" s="20"/>
      <c r="E29" s="20"/>
      <c r="F29" s="20"/>
      <c r="G29" s="20"/>
      <c r="H29" s="20"/>
    </row>
    <row r="30" spans="1:8" ht="46" thickTop="1" thickBot="1" x14ac:dyDescent="0.4">
      <c r="A30" s="12" t="s">
        <v>272</v>
      </c>
      <c r="B30" s="13" t="s">
        <v>9</v>
      </c>
      <c r="C30" s="13" t="s">
        <v>10</v>
      </c>
      <c r="D30" s="13" t="s">
        <v>0</v>
      </c>
      <c r="E30" s="13" t="s">
        <v>1</v>
      </c>
      <c r="F30" s="13" t="s">
        <v>2</v>
      </c>
      <c r="G30" s="13" t="s">
        <v>8</v>
      </c>
      <c r="H30" s="31" t="s">
        <v>3</v>
      </c>
    </row>
    <row r="31" spans="1:8" ht="27" customHeight="1" thickTop="1" x14ac:dyDescent="0.35">
      <c r="A31" s="14"/>
      <c r="B31" s="20"/>
      <c r="C31" s="20"/>
      <c r="D31" s="20"/>
    </row>
    <row r="32" spans="1:8" x14ac:dyDescent="0.35">
      <c r="A32" s="14" t="s">
        <v>273</v>
      </c>
      <c r="B32" s="20">
        <v>37463.129999999997</v>
      </c>
      <c r="C32" s="20">
        <v>45296.91</v>
      </c>
      <c r="D32" s="20">
        <v>41550</v>
      </c>
      <c r="E32" s="6">
        <v>0</v>
      </c>
      <c r="F32" s="6">
        <v>0</v>
      </c>
      <c r="G32" s="6">
        <v>0</v>
      </c>
      <c r="H32" s="6">
        <v>0</v>
      </c>
    </row>
    <row r="33" spans="1:8" ht="16" thickBot="1" x14ac:dyDescent="0.4">
      <c r="A33" s="14" t="s">
        <v>274</v>
      </c>
      <c r="B33" s="21">
        <v>536639.69999999995</v>
      </c>
      <c r="C33" s="21">
        <v>571431.04</v>
      </c>
      <c r="D33" s="21">
        <v>570974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35">
      <c r="A34" s="17" t="s">
        <v>5</v>
      </c>
      <c r="B34" s="23">
        <f t="shared" ref="B34:H34" si="3">SUM(B32:B33)</f>
        <v>574102.82999999996</v>
      </c>
      <c r="C34" s="23">
        <f t="shared" si="3"/>
        <v>616727.95000000007</v>
      </c>
      <c r="D34" s="23">
        <f t="shared" si="3"/>
        <v>612524</v>
      </c>
      <c r="E34" s="23">
        <f t="shared" si="3"/>
        <v>0</v>
      </c>
      <c r="F34" s="23">
        <f t="shared" si="3"/>
        <v>0</v>
      </c>
      <c r="G34" s="23">
        <f t="shared" si="3"/>
        <v>0</v>
      </c>
      <c r="H34" s="23">
        <f t="shared" si="3"/>
        <v>0</v>
      </c>
    </row>
    <row r="35" spans="1:8" x14ac:dyDescent="0.35">
      <c r="A35" s="14"/>
      <c r="B35" s="20"/>
      <c r="C35" s="20"/>
      <c r="D35" s="20"/>
    </row>
    <row r="36" spans="1:8" x14ac:dyDescent="0.35">
      <c r="A36" s="14" t="s">
        <v>275</v>
      </c>
      <c r="B36" s="20">
        <v>148.78</v>
      </c>
      <c r="C36" s="20">
        <v>263.63</v>
      </c>
      <c r="D36" s="20">
        <v>0</v>
      </c>
      <c r="E36" s="6">
        <v>0</v>
      </c>
      <c r="F36" s="6">
        <v>0</v>
      </c>
      <c r="G36" s="6">
        <v>0</v>
      </c>
      <c r="H36" s="6">
        <v>0</v>
      </c>
    </row>
    <row r="37" spans="1:8" x14ac:dyDescent="0.35">
      <c r="A37" s="14" t="s">
        <v>276</v>
      </c>
      <c r="B37" s="20">
        <v>23397.83</v>
      </c>
      <c r="C37" s="20">
        <v>17841.849999999999</v>
      </c>
      <c r="D37" s="20">
        <v>35000</v>
      </c>
      <c r="E37" s="6">
        <v>0</v>
      </c>
      <c r="F37" s="6">
        <v>0</v>
      </c>
      <c r="G37" s="6">
        <v>0</v>
      </c>
      <c r="H37" s="6">
        <v>0</v>
      </c>
    </row>
    <row r="38" spans="1:8" x14ac:dyDescent="0.35">
      <c r="A38" s="14" t="s">
        <v>277</v>
      </c>
      <c r="B38" s="20">
        <v>2469.9</v>
      </c>
      <c r="C38" s="20">
        <v>4340.45</v>
      </c>
      <c r="D38" s="20">
        <v>3500</v>
      </c>
      <c r="E38" s="6">
        <v>0</v>
      </c>
      <c r="F38" s="6">
        <v>0</v>
      </c>
      <c r="G38" s="6">
        <v>0</v>
      </c>
      <c r="H38" s="6">
        <v>0</v>
      </c>
    </row>
    <row r="39" spans="1:8" x14ac:dyDescent="0.35">
      <c r="A39" s="14" t="s">
        <v>278</v>
      </c>
      <c r="B39" s="20">
        <v>16704.73</v>
      </c>
      <c r="C39" s="20">
        <v>25876.81</v>
      </c>
      <c r="D39" s="20">
        <v>30000</v>
      </c>
      <c r="E39" s="6">
        <v>0</v>
      </c>
      <c r="F39" s="6">
        <v>0</v>
      </c>
      <c r="G39" s="6">
        <v>0</v>
      </c>
      <c r="H39" s="6">
        <v>0</v>
      </c>
    </row>
    <row r="40" spans="1:8" x14ac:dyDescent="0.35">
      <c r="A40" s="14" t="s">
        <v>279</v>
      </c>
      <c r="B40" s="20">
        <v>14.24</v>
      </c>
      <c r="C40" s="20">
        <v>156.75</v>
      </c>
      <c r="D40" s="20">
        <v>250</v>
      </c>
      <c r="E40" s="6">
        <v>0</v>
      </c>
      <c r="F40" s="6">
        <v>0</v>
      </c>
      <c r="G40" s="6">
        <v>0</v>
      </c>
      <c r="H40" s="6">
        <v>0</v>
      </c>
    </row>
    <row r="41" spans="1:8" x14ac:dyDescent="0.35">
      <c r="A41" s="14" t="s">
        <v>280</v>
      </c>
      <c r="B41" s="20">
        <v>23.24</v>
      </c>
      <c r="C41" s="20">
        <v>590.84</v>
      </c>
      <c r="D41" s="20">
        <v>500</v>
      </c>
      <c r="E41" s="6">
        <v>0</v>
      </c>
      <c r="F41" s="6">
        <v>0</v>
      </c>
      <c r="G41" s="6">
        <v>0</v>
      </c>
      <c r="H41" s="6">
        <v>0</v>
      </c>
    </row>
    <row r="42" spans="1:8" x14ac:dyDescent="0.35">
      <c r="A42" s="14" t="s">
        <v>281</v>
      </c>
      <c r="B42" s="20">
        <v>0</v>
      </c>
      <c r="C42" s="20">
        <v>1790.56</v>
      </c>
      <c r="D42" s="20">
        <v>3000</v>
      </c>
      <c r="E42" s="6">
        <v>0</v>
      </c>
      <c r="F42" s="6">
        <v>0</v>
      </c>
      <c r="G42" s="6">
        <v>0</v>
      </c>
      <c r="H42" s="6">
        <v>0</v>
      </c>
    </row>
    <row r="43" spans="1:8" ht="16" thickBot="1" x14ac:dyDescent="0.4">
      <c r="A43" s="14" t="s">
        <v>282</v>
      </c>
      <c r="B43" s="21">
        <v>2577.92</v>
      </c>
      <c r="C43" s="21">
        <v>3345.93</v>
      </c>
      <c r="D43" s="21">
        <v>2500</v>
      </c>
      <c r="E43" s="10">
        <v>0</v>
      </c>
      <c r="F43" s="10">
        <v>0</v>
      </c>
      <c r="G43" s="10">
        <v>0</v>
      </c>
      <c r="H43" s="10">
        <v>0</v>
      </c>
    </row>
    <row r="44" spans="1:8" ht="15.5" customHeight="1" x14ac:dyDescent="0.35">
      <c r="A44" s="17" t="s">
        <v>17</v>
      </c>
      <c r="B44" s="49">
        <f t="shared" ref="B44:H44" si="4">SUM(B36:B43)</f>
        <v>45336.639999999999</v>
      </c>
      <c r="C44" s="49">
        <f t="shared" si="4"/>
        <v>54206.82</v>
      </c>
      <c r="D44" s="49">
        <f t="shared" si="4"/>
        <v>74750</v>
      </c>
      <c r="E44" s="49">
        <f t="shared" si="4"/>
        <v>0</v>
      </c>
      <c r="F44" s="49">
        <f t="shared" si="4"/>
        <v>0</v>
      </c>
      <c r="G44" s="49">
        <f t="shared" si="4"/>
        <v>0</v>
      </c>
      <c r="H44" s="49">
        <f t="shared" si="4"/>
        <v>0</v>
      </c>
    </row>
    <row r="45" spans="1:8" x14ac:dyDescent="0.35">
      <c r="A45" s="14"/>
      <c r="B45" s="20"/>
      <c r="C45" s="20"/>
      <c r="D45" s="20"/>
      <c r="E45" s="20"/>
      <c r="F45" s="20"/>
      <c r="G45" s="20"/>
      <c r="H45" s="20"/>
    </row>
    <row r="46" spans="1:8" s="44" customFormat="1" ht="15.5" customHeight="1" thickBot="1" x14ac:dyDescent="0.4">
      <c r="A46" s="50" t="s">
        <v>283</v>
      </c>
      <c r="B46" s="25">
        <f>SUM(B34+B44)</f>
        <v>619439.47</v>
      </c>
      <c r="C46" s="25">
        <f t="shared" ref="C46:H46" si="5">SUM(C34+C44)</f>
        <v>670934.77</v>
      </c>
      <c r="D46" s="25">
        <f t="shared" si="5"/>
        <v>687274</v>
      </c>
      <c r="E46" s="25">
        <f t="shared" si="5"/>
        <v>0</v>
      </c>
      <c r="F46" s="25">
        <f t="shared" si="5"/>
        <v>0</v>
      </c>
      <c r="G46" s="25">
        <f t="shared" si="5"/>
        <v>0</v>
      </c>
      <c r="H46" s="25">
        <f t="shared" si="5"/>
        <v>0</v>
      </c>
    </row>
    <row r="47" spans="1:8" ht="16" thickTop="1" x14ac:dyDescent="0.35">
      <c r="A47" s="14"/>
      <c r="B47" s="20"/>
      <c r="C47" s="20"/>
      <c r="D47" s="20"/>
    </row>
    <row r="48" spans="1:8" x14ac:dyDescent="0.35">
      <c r="A48" s="14"/>
      <c r="B48" s="20"/>
      <c r="C48" s="20"/>
      <c r="D48" s="20"/>
    </row>
    <row r="49" spans="1:8" x14ac:dyDescent="0.35">
      <c r="A49" s="14"/>
      <c r="B49" s="20"/>
      <c r="C49" s="20"/>
      <c r="D49" s="20"/>
    </row>
    <row r="50" spans="1:8" x14ac:dyDescent="0.35">
      <c r="A50" s="14"/>
      <c r="B50" s="20"/>
      <c r="C50" s="20"/>
      <c r="D50" s="20"/>
    </row>
    <row r="51" spans="1:8" x14ac:dyDescent="0.35">
      <c r="A51" s="14"/>
      <c r="B51" s="20"/>
      <c r="C51" s="20"/>
      <c r="D51" s="20"/>
    </row>
    <row r="52" spans="1:8" x14ac:dyDescent="0.35">
      <c r="A52" s="14"/>
      <c r="B52" s="20"/>
      <c r="C52" s="20"/>
      <c r="D52" s="20"/>
    </row>
    <row r="53" spans="1:8" x14ac:dyDescent="0.35">
      <c r="A53" s="14"/>
      <c r="B53" s="20"/>
      <c r="C53" s="20"/>
      <c r="D53" s="20"/>
    </row>
    <row r="54" spans="1:8" x14ac:dyDescent="0.35">
      <c r="A54" s="14"/>
      <c r="B54" s="20"/>
      <c r="C54" s="20"/>
      <c r="D54" s="20"/>
    </row>
    <row r="55" spans="1:8" x14ac:dyDescent="0.35">
      <c r="A55" s="14"/>
      <c r="B55" s="20"/>
      <c r="C55" s="20"/>
      <c r="D55" s="20"/>
    </row>
    <row r="56" spans="1:8" x14ac:dyDescent="0.35">
      <c r="A56" s="14"/>
      <c r="B56" s="20"/>
      <c r="C56" s="20"/>
      <c r="D56" s="20"/>
    </row>
    <row r="57" spans="1:8" x14ac:dyDescent="0.35">
      <c r="A57" s="14"/>
      <c r="B57" s="20"/>
      <c r="C57" s="20"/>
      <c r="D57" s="20"/>
    </row>
    <row r="58" spans="1:8" ht="16" thickBot="1" x14ac:dyDescent="0.4">
      <c r="A58" s="14"/>
      <c r="B58" s="20"/>
      <c r="C58" s="20"/>
      <c r="D58" s="20"/>
    </row>
    <row r="59" spans="1:8" ht="55" customHeight="1" thickTop="1" thickBot="1" x14ac:dyDescent="0.4">
      <c r="A59" s="12" t="s">
        <v>284</v>
      </c>
      <c r="B59" s="13" t="s">
        <v>9</v>
      </c>
      <c r="C59" s="13" t="s">
        <v>10</v>
      </c>
      <c r="D59" s="13" t="s">
        <v>0</v>
      </c>
      <c r="E59" s="13" t="s">
        <v>1</v>
      </c>
      <c r="F59" s="13" t="s">
        <v>2</v>
      </c>
      <c r="G59" s="13" t="s">
        <v>8</v>
      </c>
      <c r="H59" s="31" t="s">
        <v>3</v>
      </c>
    </row>
    <row r="60" spans="1:8" ht="27" customHeight="1" thickTop="1" x14ac:dyDescent="0.35">
      <c r="A60" s="14"/>
      <c r="B60" s="20"/>
      <c r="C60" s="20"/>
      <c r="D60" s="20"/>
    </row>
    <row r="61" spans="1:8" x14ac:dyDescent="0.35">
      <c r="A61" s="14" t="s">
        <v>285</v>
      </c>
      <c r="B61" s="20">
        <v>497234.96</v>
      </c>
      <c r="C61" s="20">
        <v>401928.73</v>
      </c>
      <c r="D61" s="20">
        <v>599610</v>
      </c>
      <c r="E61" s="6">
        <v>0</v>
      </c>
      <c r="F61" s="6">
        <v>0</v>
      </c>
      <c r="G61" s="6">
        <v>0</v>
      </c>
      <c r="H61" s="6">
        <v>0</v>
      </c>
    </row>
    <row r="62" spans="1:8" ht="16" thickBot="1" x14ac:dyDescent="0.4">
      <c r="A62" s="14" t="s">
        <v>286</v>
      </c>
      <c r="B62" s="21">
        <v>57411.72</v>
      </c>
      <c r="C62" s="21">
        <v>55820.98</v>
      </c>
      <c r="D62" s="21">
        <v>38635</v>
      </c>
      <c r="E62" s="10">
        <v>0</v>
      </c>
      <c r="F62" s="10">
        <v>0</v>
      </c>
      <c r="G62" s="10">
        <v>0</v>
      </c>
      <c r="H62" s="10">
        <v>0</v>
      </c>
    </row>
    <row r="63" spans="1:8" x14ac:dyDescent="0.35">
      <c r="A63" s="17" t="s">
        <v>5</v>
      </c>
      <c r="B63" s="23">
        <f t="shared" ref="B63:H63" si="6">SUM(B61:B62)</f>
        <v>554646.68000000005</v>
      </c>
      <c r="C63" s="23">
        <f t="shared" si="6"/>
        <v>457749.70999999996</v>
      </c>
      <c r="D63" s="23">
        <f t="shared" si="6"/>
        <v>638245</v>
      </c>
      <c r="E63" s="23">
        <f t="shared" si="6"/>
        <v>0</v>
      </c>
      <c r="F63" s="23">
        <f t="shared" si="6"/>
        <v>0</v>
      </c>
      <c r="G63" s="23">
        <f t="shared" si="6"/>
        <v>0</v>
      </c>
      <c r="H63" s="23">
        <f t="shared" si="6"/>
        <v>0</v>
      </c>
    </row>
    <row r="64" spans="1:8" x14ac:dyDescent="0.35">
      <c r="A64" s="14"/>
      <c r="B64" s="20"/>
      <c r="C64" s="20"/>
      <c r="D64" s="20"/>
    </row>
    <row r="65" spans="1:8" x14ac:dyDescent="0.35">
      <c r="A65" s="14" t="s">
        <v>287</v>
      </c>
      <c r="B65" s="20">
        <v>5709.74</v>
      </c>
      <c r="C65" s="20">
        <v>6612.36</v>
      </c>
      <c r="D65" s="20">
        <v>4500</v>
      </c>
      <c r="E65" s="6">
        <v>0</v>
      </c>
      <c r="F65" s="6">
        <v>0</v>
      </c>
      <c r="G65" s="6">
        <v>0</v>
      </c>
      <c r="H65" s="6">
        <v>0</v>
      </c>
    </row>
    <row r="66" spans="1:8" x14ac:dyDescent="0.35">
      <c r="A66" s="14" t="s">
        <v>288</v>
      </c>
      <c r="B66" s="20">
        <v>17761.23</v>
      </c>
      <c r="C66" s="20">
        <v>39794.480000000003</v>
      </c>
      <c r="D66" s="20">
        <v>53000</v>
      </c>
      <c r="E66" s="6">
        <v>0</v>
      </c>
      <c r="F66" s="6">
        <v>0</v>
      </c>
      <c r="G66" s="6">
        <v>0</v>
      </c>
      <c r="H66" s="6">
        <v>0</v>
      </c>
    </row>
    <row r="67" spans="1:8" x14ac:dyDescent="0.35">
      <c r="A67" s="14" t="s">
        <v>289</v>
      </c>
      <c r="B67" s="20">
        <v>17230.23</v>
      </c>
      <c r="C67" s="20">
        <v>19446.599999999999</v>
      </c>
      <c r="D67" s="20">
        <v>27500</v>
      </c>
      <c r="E67" s="6">
        <v>0</v>
      </c>
      <c r="F67" s="6">
        <v>0</v>
      </c>
      <c r="G67" s="6">
        <v>0</v>
      </c>
      <c r="H67" s="6">
        <v>0</v>
      </c>
    </row>
    <row r="68" spans="1:8" x14ac:dyDescent="0.35">
      <c r="A68" s="14" t="s">
        <v>290</v>
      </c>
      <c r="B68" s="20">
        <v>8223.01</v>
      </c>
      <c r="C68" s="20">
        <v>10248.94</v>
      </c>
      <c r="D68" s="20">
        <v>18000</v>
      </c>
      <c r="E68" s="6">
        <v>0</v>
      </c>
      <c r="F68" s="6">
        <v>0</v>
      </c>
      <c r="G68" s="6">
        <v>0</v>
      </c>
      <c r="H68" s="6">
        <v>0</v>
      </c>
    </row>
    <row r="69" spans="1:8" x14ac:dyDescent="0.35">
      <c r="A69" s="14" t="s">
        <v>291</v>
      </c>
      <c r="B69" s="20">
        <v>2980.59</v>
      </c>
      <c r="C69" s="20">
        <v>7742.58</v>
      </c>
      <c r="D69" s="20">
        <v>5000</v>
      </c>
      <c r="E69" s="6">
        <v>0</v>
      </c>
      <c r="F69" s="6">
        <v>0</v>
      </c>
      <c r="G69" s="6">
        <v>0</v>
      </c>
      <c r="H69" s="6">
        <v>0</v>
      </c>
    </row>
    <row r="70" spans="1:8" x14ac:dyDescent="0.35">
      <c r="A70" s="14" t="s">
        <v>303</v>
      </c>
      <c r="B70" s="20">
        <v>1186.5899999999999</v>
      </c>
      <c r="C70" s="20">
        <v>790</v>
      </c>
      <c r="D70" s="20">
        <v>0</v>
      </c>
      <c r="E70" s="6">
        <v>0</v>
      </c>
      <c r="F70" s="6">
        <v>0</v>
      </c>
      <c r="G70" s="6">
        <v>0</v>
      </c>
      <c r="H70" s="6">
        <v>0</v>
      </c>
    </row>
    <row r="71" spans="1:8" x14ac:dyDescent="0.35">
      <c r="A71" s="14" t="s">
        <v>292</v>
      </c>
      <c r="B71" s="20">
        <v>-1924.17</v>
      </c>
      <c r="C71" s="20">
        <v>-61.3</v>
      </c>
      <c r="D71" s="20">
        <v>6500</v>
      </c>
      <c r="E71" s="6">
        <v>0</v>
      </c>
      <c r="F71" s="6">
        <v>0</v>
      </c>
      <c r="G71" s="6">
        <v>0</v>
      </c>
      <c r="H71" s="6">
        <v>0</v>
      </c>
    </row>
    <row r="72" spans="1:8" x14ac:dyDescent="0.35">
      <c r="A72" s="14" t="s">
        <v>293</v>
      </c>
      <c r="B72" s="20">
        <v>7557.48</v>
      </c>
      <c r="C72" s="20">
        <v>8553.2900000000009</v>
      </c>
      <c r="D72" s="20">
        <v>6500</v>
      </c>
      <c r="E72" s="6">
        <v>0</v>
      </c>
      <c r="F72" s="6">
        <v>0</v>
      </c>
      <c r="G72" s="6">
        <v>0</v>
      </c>
      <c r="H72" s="6">
        <v>0</v>
      </c>
    </row>
    <row r="73" spans="1:8" x14ac:dyDescent="0.35">
      <c r="A73" s="14" t="s">
        <v>294</v>
      </c>
      <c r="B73" s="20">
        <v>12718.9</v>
      </c>
      <c r="C73" s="20">
        <v>11432.3</v>
      </c>
      <c r="D73" s="20">
        <v>20000</v>
      </c>
      <c r="E73" s="6">
        <v>0</v>
      </c>
      <c r="F73" s="6">
        <v>0</v>
      </c>
      <c r="G73" s="6">
        <v>0</v>
      </c>
      <c r="H73" s="6">
        <v>0</v>
      </c>
    </row>
    <row r="74" spans="1:8" x14ac:dyDescent="0.35">
      <c r="A74" s="14" t="s">
        <v>295</v>
      </c>
      <c r="B74" s="20">
        <v>85166.49</v>
      </c>
      <c r="C74" s="20">
        <v>73095.12</v>
      </c>
      <c r="D74" s="20">
        <v>100000</v>
      </c>
      <c r="E74" s="6">
        <v>0</v>
      </c>
      <c r="F74" s="6">
        <v>0</v>
      </c>
      <c r="G74" s="6">
        <v>0</v>
      </c>
      <c r="H74" s="6">
        <v>0</v>
      </c>
    </row>
    <row r="75" spans="1:8" x14ac:dyDescent="0.35">
      <c r="A75" s="14" t="s">
        <v>296</v>
      </c>
      <c r="B75" s="20">
        <v>21033.040000000001</v>
      </c>
      <c r="C75" s="20">
        <v>26844.2</v>
      </c>
      <c r="D75" s="20">
        <v>25000</v>
      </c>
      <c r="E75" s="6">
        <v>0</v>
      </c>
      <c r="F75" s="6">
        <v>0</v>
      </c>
      <c r="G75" s="6">
        <v>0</v>
      </c>
      <c r="H75" s="6">
        <v>0</v>
      </c>
    </row>
    <row r="76" spans="1:8" x14ac:dyDescent="0.35">
      <c r="A76" s="14" t="s">
        <v>297</v>
      </c>
      <c r="B76" s="20">
        <v>706.13</v>
      </c>
      <c r="C76" s="20">
        <v>131.01</v>
      </c>
      <c r="D76" s="20">
        <v>2500</v>
      </c>
      <c r="E76" s="6">
        <v>0</v>
      </c>
      <c r="F76" s="6">
        <v>0</v>
      </c>
      <c r="G76" s="6">
        <v>0</v>
      </c>
      <c r="H76" s="6">
        <v>0</v>
      </c>
    </row>
    <row r="77" spans="1:8" x14ac:dyDescent="0.35">
      <c r="A77" s="14" t="s">
        <v>298</v>
      </c>
      <c r="B77" s="20">
        <v>0</v>
      </c>
      <c r="C77" s="20">
        <v>25690</v>
      </c>
      <c r="D77" s="20">
        <v>0</v>
      </c>
      <c r="E77" s="6">
        <v>0</v>
      </c>
      <c r="F77" s="6">
        <v>0</v>
      </c>
      <c r="G77" s="6">
        <v>0</v>
      </c>
      <c r="H77" s="6">
        <v>0</v>
      </c>
    </row>
    <row r="78" spans="1:8" x14ac:dyDescent="0.35">
      <c r="A78" s="14" t="s">
        <v>299</v>
      </c>
      <c r="B78" s="20">
        <v>87135.23</v>
      </c>
      <c r="C78" s="20">
        <v>69505.13</v>
      </c>
      <c r="D78" s="20">
        <v>110000</v>
      </c>
      <c r="E78" s="6">
        <v>0</v>
      </c>
      <c r="F78" s="6">
        <v>0</v>
      </c>
      <c r="G78" s="6">
        <v>0</v>
      </c>
      <c r="H78" s="6">
        <v>0</v>
      </c>
    </row>
    <row r="79" spans="1:8" x14ac:dyDescent="0.35">
      <c r="A79" s="14" t="s">
        <v>300</v>
      </c>
      <c r="B79" s="20">
        <v>60057.53</v>
      </c>
      <c r="C79" s="20">
        <v>16132.75</v>
      </c>
      <c r="D79" s="20">
        <v>0</v>
      </c>
      <c r="E79" s="6">
        <v>0</v>
      </c>
      <c r="F79" s="6">
        <v>0</v>
      </c>
      <c r="G79" s="6">
        <v>0</v>
      </c>
      <c r="H79" s="6">
        <v>0</v>
      </c>
    </row>
    <row r="80" spans="1:8" ht="16" thickBot="1" x14ac:dyDescent="0.4">
      <c r="A80" s="14" t="s">
        <v>301</v>
      </c>
      <c r="B80" s="21">
        <v>30872.799999999999</v>
      </c>
      <c r="C80" s="21">
        <v>3396.58</v>
      </c>
      <c r="D80" s="21">
        <v>10000</v>
      </c>
      <c r="E80" s="10">
        <v>0</v>
      </c>
      <c r="F80" s="10">
        <v>0</v>
      </c>
      <c r="G80" s="10">
        <v>0</v>
      </c>
      <c r="H80" s="10">
        <v>0</v>
      </c>
    </row>
    <row r="81" spans="1:8" x14ac:dyDescent="0.35">
      <c r="A81" s="17" t="s">
        <v>6</v>
      </c>
      <c r="B81" s="23">
        <f t="shared" ref="B81:H81" si="7">SUM(B65:B80)</f>
        <v>356414.82</v>
      </c>
      <c r="C81" s="23">
        <f t="shared" si="7"/>
        <v>319354.04000000004</v>
      </c>
      <c r="D81" s="23">
        <f t="shared" si="7"/>
        <v>388500</v>
      </c>
      <c r="E81" s="23">
        <f t="shared" si="7"/>
        <v>0</v>
      </c>
      <c r="F81" s="23">
        <f t="shared" si="7"/>
        <v>0</v>
      </c>
      <c r="G81" s="23">
        <f t="shared" si="7"/>
        <v>0</v>
      </c>
      <c r="H81" s="23">
        <f t="shared" si="7"/>
        <v>0</v>
      </c>
    </row>
    <row r="82" spans="1:8" x14ac:dyDescent="0.35">
      <c r="A82" s="14"/>
      <c r="B82" s="20"/>
      <c r="C82" s="20"/>
      <c r="D82" s="20"/>
      <c r="E82" s="20"/>
      <c r="F82" s="20"/>
      <c r="G82" s="20"/>
      <c r="H82" s="20"/>
    </row>
    <row r="83" spans="1:8" ht="16" thickBot="1" x14ac:dyDescent="0.4">
      <c r="A83" s="35" t="s">
        <v>302</v>
      </c>
      <c r="B83" s="25">
        <f>SUM(B63+B81)</f>
        <v>911061.5</v>
      </c>
      <c r="C83" s="25">
        <f t="shared" ref="C83:H83" si="8">SUM(C63+C81)</f>
        <v>777103.75</v>
      </c>
      <c r="D83" s="25">
        <f t="shared" si="8"/>
        <v>1026745</v>
      </c>
      <c r="E83" s="25">
        <f t="shared" si="8"/>
        <v>0</v>
      </c>
      <c r="F83" s="25">
        <f t="shared" si="8"/>
        <v>0</v>
      </c>
      <c r="G83" s="25">
        <f t="shared" si="8"/>
        <v>0</v>
      </c>
      <c r="H83" s="25">
        <f t="shared" si="8"/>
        <v>0</v>
      </c>
    </row>
    <row r="84" spans="1:8" ht="16" thickTop="1" x14ac:dyDescent="0.35">
      <c r="A84" s="14"/>
      <c r="B84" s="20"/>
      <c r="C84" s="20"/>
      <c r="D84" s="20"/>
    </row>
    <row r="85" spans="1:8" x14ac:dyDescent="0.35">
      <c r="A85" s="14"/>
      <c r="B85" s="20"/>
      <c r="C85" s="20"/>
      <c r="D85" s="20"/>
    </row>
    <row r="86" spans="1:8" x14ac:dyDescent="0.35">
      <c r="A86" s="14"/>
      <c r="B86" s="20"/>
      <c r="C86" s="20"/>
      <c r="D86" s="20"/>
    </row>
    <row r="87" spans="1:8" ht="16" thickBot="1" x14ac:dyDescent="0.4">
      <c r="A87" s="14"/>
      <c r="B87" s="20"/>
      <c r="C87" s="20"/>
      <c r="D87" s="20"/>
    </row>
    <row r="88" spans="1:8" ht="55" customHeight="1" thickTop="1" thickBot="1" x14ac:dyDescent="0.4">
      <c r="A88" s="12" t="s">
        <v>304</v>
      </c>
      <c r="B88" s="13" t="s">
        <v>9</v>
      </c>
      <c r="C88" s="13" t="s">
        <v>10</v>
      </c>
      <c r="D88" s="13" t="s">
        <v>0</v>
      </c>
      <c r="E88" s="1" t="s">
        <v>1</v>
      </c>
      <c r="F88" s="1" t="s">
        <v>2</v>
      </c>
      <c r="G88" s="1" t="s">
        <v>8</v>
      </c>
      <c r="H88" s="2" t="s">
        <v>3</v>
      </c>
    </row>
    <row r="89" spans="1:8" ht="27" customHeight="1" thickTop="1" x14ac:dyDescent="0.35">
      <c r="A89" s="14"/>
      <c r="B89" s="20"/>
      <c r="C89" s="20"/>
      <c r="D89" s="20"/>
    </row>
    <row r="90" spans="1:8" x14ac:dyDescent="0.35">
      <c r="A90" s="14" t="s">
        <v>305</v>
      </c>
      <c r="B90" s="20">
        <v>197324.52</v>
      </c>
      <c r="C90" s="20">
        <v>223254.39999999999</v>
      </c>
      <c r="D90" s="20">
        <v>239924</v>
      </c>
      <c r="E90" s="6">
        <v>0</v>
      </c>
      <c r="F90" s="6">
        <v>0</v>
      </c>
      <c r="G90" s="6">
        <v>0</v>
      </c>
      <c r="H90" s="6">
        <v>0</v>
      </c>
    </row>
    <row r="91" spans="1:8" ht="16" thickBot="1" x14ac:dyDescent="0.4">
      <c r="A91" s="14" t="s">
        <v>306</v>
      </c>
      <c r="B91" s="21">
        <v>8742.91</v>
      </c>
      <c r="C91" s="21">
        <v>19802.91</v>
      </c>
      <c r="D91" s="21">
        <v>9121</v>
      </c>
      <c r="E91" s="10">
        <v>0</v>
      </c>
      <c r="F91" s="10">
        <v>0</v>
      </c>
      <c r="G91" s="10">
        <v>0</v>
      </c>
      <c r="H91" s="10">
        <v>0</v>
      </c>
    </row>
    <row r="92" spans="1:8" x14ac:dyDescent="0.35">
      <c r="A92" s="17" t="s">
        <v>5</v>
      </c>
      <c r="B92" s="23">
        <f t="shared" ref="B92:H92" si="9">SUM(B90:B91)</f>
        <v>206067.43</v>
      </c>
      <c r="C92" s="23">
        <f t="shared" si="9"/>
        <v>243057.31</v>
      </c>
      <c r="D92" s="23">
        <f t="shared" si="9"/>
        <v>249045</v>
      </c>
      <c r="E92" s="23">
        <f t="shared" si="9"/>
        <v>0</v>
      </c>
      <c r="F92" s="23">
        <f t="shared" si="9"/>
        <v>0</v>
      </c>
      <c r="G92" s="23">
        <f t="shared" si="9"/>
        <v>0</v>
      </c>
      <c r="H92" s="23">
        <f t="shared" si="9"/>
        <v>0</v>
      </c>
    </row>
    <row r="93" spans="1:8" x14ac:dyDescent="0.35">
      <c r="A93" s="14"/>
      <c r="B93" s="20"/>
      <c r="C93" s="20"/>
      <c r="D93" s="20"/>
    </row>
    <row r="94" spans="1:8" x14ac:dyDescent="0.35">
      <c r="A94" s="14" t="s">
        <v>307</v>
      </c>
      <c r="B94" s="20">
        <v>40933.06</v>
      </c>
      <c r="C94" s="20">
        <v>42982</v>
      </c>
      <c r="D94" s="20">
        <v>40000</v>
      </c>
      <c r="E94" s="6">
        <v>0</v>
      </c>
      <c r="F94" s="6">
        <v>0</v>
      </c>
      <c r="G94" s="6">
        <v>0</v>
      </c>
      <c r="H94" s="6">
        <v>0</v>
      </c>
    </row>
    <row r="95" spans="1:8" x14ac:dyDescent="0.35">
      <c r="A95" s="14" t="s">
        <v>308</v>
      </c>
      <c r="B95" s="20">
        <v>9499.7099999999991</v>
      </c>
      <c r="C95" s="20">
        <v>14938.44</v>
      </c>
      <c r="D95" s="20">
        <v>17500</v>
      </c>
      <c r="E95" s="6">
        <v>0</v>
      </c>
      <c r="F95" s="6">
        <v>0</v>
      </c>
      <c r="G95" s="6">
        <v>0</v>
      </c>
      <c r="H95" s="6">
        <v>0</v>
      </c>
    </row>
    <row r="96" spans="1:8" x14ac:dyDescent="0.35">
      <c r="A96" s="14" t="s">
        <v>309</v>
      </c>
      <c r="B96" s="20">
        <v>119136.29</v>
      </c>
      <c r="C96" s="20">
        <v>105867.18</v>
      </c>
      <c r="D96" s="20">
        <v>98000</v>
      </c>
      <c r="E96" s="6">
        <v>0</v>
      </c>
      <c r="F96" s="6">
        <v>0</v>
      </c>
      <c r="G96" s="6">
        <v>0</v>
      </c>
      <c r="H96" s="6">
        <v>0</v>
      </c>
    </row>
    <row r="97" spans="1:8" x14ac:dyDescent="0.35">
      <c r="A97" s="14" t="s">
        <v>310</v>
      </c>
      <c r="B97" s="20">
        <v>4416.91</v>
      </c>
      <c r="C97" s="20">
        <v>10700.33</v>
      </c>
      <c r="D97" s="20">
        <v>6000</v>
      </c>
      <c r="E97" s="6">
        <v>0</v>
      </c>
      <c r="F97" s="6">
        <v>0</v>
      </c>
      <c r="G97" s="6">
        <v>0</v>
      </c>
      <c r="H97" s="6">
        <v>0</v>
      </c>
    </row>
    <row r="98" spans="1:8" x14ac:dyDescent="0.35">
      <c r="A98" s="14" t="s">
        <v>311</v>
      </c>
      <c r="B98" s="20">
        <v>3107.33</v>
      </c>
      <c r="C98" s="20">
        <v>2479.84</v>
      </c>
      <c r="D98" s="20">
        <v>3500</v>
      </c>
      <c r="E98" s="6">
        <v>0</v>
      </c>
      <c r="F98" s="6">
        <v>0</v>
      </c>
      <c r="G98" s="6">
        <v>0</v>
      </c>
      <c r="H98" s="6">
        <v>0</v>
      </c>
    </row>
    <row r="99" spans="1:8" ht="16" thickBot="1" x14ac:dyDescent="0.4">
      <c r="A99" s="14" t="s">
        <v>312</v>
      </c>
      <c r="B99" s="21">
        <v>273.41000000000003</v>
      </c>
      <c r="C99" s="21">
        <v>3096.47</v>
      </c>
      <c r="D99" s="21">
        <v>3000</v>
      </c>
      <c r="E99" s="10">
        <v>0</v>
      </c>
      <c r="F99" s="10">
        <v>0</v>
      </c>
      <c r="G99" s="10">
        <v>0</v>
      </c>
      <c r="H99" s="10">
        <v>0</v>
      </c>
    </row>
    <row r="100" spans="1:8" x14ac:dyDescent="0.35">
      <c r="A100" s="17" t="s">
        <v>6</v>
      </c>
      <c r="B100" s="23">
        <f t="shared" ref="B100:H100" si="10">SUM(B94:B99)</f>
        <v>177366.71</v>
      </c>
      <c r="C100" s="23">
        <f t="shared" si="10"/>
        <v>180064.25999999998</v>
      </c>
      <c r="D100" s="23">
        <f t="shared" si="10"/>
        <v>168000</v>
      </c>
      <c r="E100" s="23">
        <f t="shared" si="10"/>
        <v>0</v>
      </c>
      <c r="F100" s="23">
        <f t="shared" si="10"/>
        <v>0</v>
      </c>
      <c r="G100" s="23">
        <f t="shared" si="10"/>
        <v>0</v>
      </c>
      <c r="H100" s="23">
        <f t="shared" si="10"/>
        <v>0</v>
      </c>
    </row>
    <row r="101" spans="1:8" x14ac:dyDescent="0.35">
      <c r="A101" s="14"/>
      <c r="B101" s="20"/>
      <c r="C101" s="20"/>
      <c r="D101" s="20"/>
      <c r="E101" s="20"/>
      <c r="F101" s="20"/>
      <c r="G101" s="20"/>
      <c r="H101" s="20"/>
    </row>
    <row r="102" spans="1:8" ht="16" thickBot="1" x14ac:dyDescent="0.4">
      <c r="A102" s="35" t="s">
        <v>313</v>
      </c>
      <c r="B102" s="25">
        <f>SUM(B92+B100)</f>
        <v>383434.14</v>
      </c>
      <c r="C102" s="25">
        <f t="shared" ref="C102:H102" si="11">SUM(C92+C100)</f>
        <v>423121.56999999995</v>
      </c>
      <c r="D102" s="25">
        <f t="shared" si="11"/>
        <v>417045</v>
      </c>
      <c r="E102" s="25">
        <f t="shared" si="11"/>
        <v>0</v>
      </c>
      <c r="F102" s="25">
        <f t="shared" si="11"/>
        <v>0</v>
      </c>
      <c r="G102" s="25">
        <f t="shared" si="11"/>
        <v>0</v>
      </c>
      <c r="H102" s="25">
        <f t="shared" si="11"/>
        <v>0</v>
      </c>
    </row>
    <row r="103" spans="1:8" ht="16.5" thickTop="1" thickBot="1" x14ac:dyDescent="0.4">
      <c r="A103" s="14"/>
      <c r="B103" s="20"/>
      <c r="C103" s="20"/>
      <c r="D103" s="20"/>
    </row>
    <row r="104" spans="1:8" ht="16" thickBot="1" x14ac:dyDescent="0.4">
      <c r="A104" s="35"/>
      <c r="B104" s="51"/>
      <c r="C104" s="52"/>
      <c r="D104" s="52"/>
      <c r="E104" s="45"/>
      <c r="F104" s="45"/>
      <c r="G104" s="45"/>
      <c r="H104" s="46"/>
    </row>
    <row r="105" spans="1:8" x14ac:dyDescent="0.35">
      <c r="A105" s="14"/>
      <c r="B105" s="20"/>
      <c r="C105" s="20"/>
      <c r="D105" s="20"/>
    </row>
    <row r="106" spans="1:8" x14ac:dyDescent="0.35">
      <c r="A106" s="14"/>
      <c r="B106" s="20"/>
      <c r="C106" s="20"/>
      <c r="D106" s="20"/>
    </row>
    <row r="107" spans="1:8" x14ac:dyDescent="0.35">
      <c r="A107" s="14"/>
      <c r="B107" s="20"/>
      <c r="C107" s="20"/>
      <c r="D107" s="20"/>
    </row>
    <row r="108" spans="1:8" x14ac:dyDescent="0.35">
      <c r="A108" s="14"/>
      <c r="B108" s="20"/>
      <c r="C108" s="20"/>
      <c r="D108" s="20"/>
    </row>
    <row r="109" spans="1:8" x14ac:dyDescent="0.35">
      <c r="A109" s="14"/>
      <c r="B109" s="20"/>
      <c r="C109" s="20"/>
      <c r="D109" s="20"/>
    </row>
    <row r="110" spans="1:8" x14ac:dyDescent="0.35">
      <c r="A110" s="14"/>
      <c r="B110" s="20"/>
      <c r="C110" s="20"/>
      <c r="D110" s="20"/>
    </row>
    <row r="111" spans="1:8" x14ac:dyDescent="0.35">
      <c r="A111" s="14"/>
      <c r="B111" s="20"/>
      <c r="C111" s="20"/>
      <c r="D111" s="20"/>
    </row>
    <row r="112" spans="1:8" x14ac:dyDescent="0.35">
      <c r="A112" s="14"/>
      <c r="B112" s="20"/>
      <c r="C112" s="20"/>
      <c r="D112" s="20"/>
    </row>
    <row r="113" spans="1:8" x14ac:dyDescent="0.35">
      <c r="A113" s="14"/>
      <c r="B113" s="20"/>
      <c r="C113" s="20"/>
      <c r="D113" s="20"/>
    </row>
    <row r="114" spans="1:8" x14ac:dyDescent="0.35">
      <c r="A114" s="14"/>
      <c r="B114" s="20"/>
      <c r="C114" s="20"/>
      <c r="D114" s="20"/>
    </row>
    <row r="115" spans="1:8" x14ac:dyDescent="0.35">
      <c r="A115" s="14"/>
      <c r="B115" s="20"/>
      <c r="C115" s="20"/>
      <c r="D115" s="20"/>
    </row>
    <row r="116" spans="1:8" ht="16" thickBot="1" x14ac:dyDescent="0.4">
      <c r="A116" s="14"/>
      <c r="B116" s="20"/>
      <c r="C116" s="20"/>
      <c r="D116" s="20"/>
    </row>
    <row r="117" spans="1:8" ht="55" customHeight="1" thickTop="1" thickBot="1" x14ac:dyDescent="0.4">
      <c r="A117" s="12" t="s">
        <v>314</v>
      </c>
      <c r="B117" s="13" t="s">
        <v>9</v>
      </c>
      <c r="C117" s="13" t="s">
        <v>10</v>
      </c>
      <c r="D117" s="13" t="s">
        <v>0</v>
      </c>
      <c r="E117" s="1" t="s">
        <v>1</v>
      </c>
      <c r="F117" s="1" t="s">
        <v>2</v>
      </c>
      <c r="G117" s="1" t="s">
        <v>8</v>
      </c>
      <c r="H117" s="2" t="s">
        <v>3</v>
      </c>
    </row>
    <row r="118" spans="1:8" ht="27" customHeight="1" thickTop="1" x14ac:dyDescent="0.35">
      <c r="A118" s="14"/>
      <c r="B118" s="20"/>
      <c r="C118" s="20"/>
      <c r="D118" s="20"/>
    </row>
    <row r="119" spans="1:8" x14ac:dyDescent="0.35">
      <c r="A119" s="14" t="s">
        <v>315</v>
      </c>
      <c r="B119" s="20">
        <v>175072.27</v>
      </c>
      <c r="C119" s="20">
        <v>79974.720000000001</v>
      </c>
      <c r="D119" s="20">
        <v>134763</v>
      </c>
      <c r="E119" s="6">
        <v>0</v>
      </c>
      <c r="F119" s="6">
        <v>0</v>
      </c>
      <c r="G119" s="6">
        <v>0</v>
      </c>
      <c r="H119" s="6">
        <v>0</v>
      </c>
    </row>
    <row r="120" spans="1:8" ht="16" thickBot="1" x14ac:dyDescent="0.4">
      <c r="A120" s="14" t="s">
        <v>316</v>
      </c>
      <c r="B120" s="21">
        <v>4664</v>
      </c>
      <c r="C120" s="21">
        <v>1878</v>
      </c>
      <c r="D120" s="21">
        <v>4000</v>
      </c>
      <c r="E120" s="10">
        <v>0</v>
      </c>
      <c r="F120" s="10">
        <v>0</v>
      </c>
      <c r="G120" s="10">
        <v>0</v>
      </c>
      <c r="H120" s="10">
        <v>0</v>
      </c>
    </row>
    <row r="121" spans="1:8" x14ac:dyDescent="0.35">
      <c r="A121" s="17" t="s">
        <v>5</v>
      </c>
      <c r="B121" s="23">
        <f t="shared" ref="B121:H121" si="12">SUM(B119:B120)</f>
        <v>179736.27</v>
      </c>
      <c r="C121" s="23">
        <f t="shared" si="12"/>
        <v>81852.72</v>
      </c>
      <c r="D121" s="23">
        <f t="shared" si="12"/>
        <v>138763</v>
      </c>
      <c r="E121" s="23">
        <f t="shared" si="12"/>
        <v>0</v>
      </c>
      <c r="F121" s="23">
        <f t="shared" si="12"/>
        <v>0</v>
      </c>
      <c r="G121" s="23">
        <f t="shared" si="12"/>
        <v>0</v>
      </c>
      <c r="H121" s="23">
        <f t="shared" si="12"/>
        <v>0</v>
      </c>
    </row>
    <row r="122" spans="1:8" x14ac:dyDescent="0.35">
      <c r="A122" s="14"/>
      <c r="B122" s="20"/>
      <c r="C122" s="20"/>
      <c r="D122" s="20"/>
    </row>
    <row r="123" spans="1:8" x14ac:dyDescent="0.35">
      <c r="A123" s="14" t="s">
        <v>317</v>
      </c>
      <c r="B123" s="20">
        <v>66446.490000000005</v>
      </c>
      <c r="C123" s="20">
        <v>19945.310000000001</v>
      </c>
      <c r="D123" s="20">
        <v>16500</v>
      </c>
      <c r="E123" s="6">
        <v>0</v>
      </c>
      <c r="F123" s="6">
        <v>0</v>
      </c>
      <c r="G123" s="6">
        <v>0</v>
      </c>
      <c r="H123" s="6">
        <v>0</v>
      </c>
    </row>
    <row r="124" spans="1:8" x14ac:dyDescent="0.35">
      <c r="A124" s="14" t="s">
        <v>318</v>
      </c>
      <c r="B124" s="20">
        <v>49190.55</v>
      </c>
      <c r="C124" s="20">
        <v>52623.18</v>
      </c>
      <c r="D124" s="20">
        <v>20000</v>
      </c>
      <c r="E124" s="6">
        <v>0</v>
      </c>
      <c r="F124" s="6">
        <v>0</v>
      </c>
      <c r="G124" s="6">
        <v>0</v>
      </c>
      <c r="H124" s="6">
        <v>0</v>
      </c>
    </row>
    <row r="125" spans="1:8" x14ac:dyDescent="0.35">
      <c r="A125" s="14" t="s">
        <v>319</v>
      </c>
      <c r="B125" s="20">
        <v>78845.8</v>
      </c>
      <c r="C125" s="20">
        <v>28890</v>
      </c>
      <c r="D125" s="20">
        <v>68500</v>
      </c>
      <c r="E125" s="6">
        <v>0</v>
      </c>
      <c r="F125" s="6">
        <v>0</v>
      </c>
      <c r="G125" s="6">
        <v>0</v>
      </c>
      <c r="H125" s="6">
        <v>0</v>
      </c>
    </row>
    <row r="126" spans="1:8" x14ac:dyDescent="0.35">
      <c r="A126" s="14" t="s">
        <v>320</v>
      </c>
      <c r="B126" s="20">
        <v>7486.85</v>
      </c>
      <c r="C126" s="20">
        <v>4326.29</v>
      </c>
      <c r="D126" s="20">
        <v>1000</v>
      </c>
      <c r="E126" s="6">
        <v>0</v>
      </c>
      <c r="F126" s="6">
        <v>0</v>
      </c>
      <c r="G126" s="6">
        <v>0</v>
      </c>
      <c r="H126" s="6">
        <v>0</v>
      </c>
    </row>
    <row r="127" spans="1:8" x14ac:dyDescent="0.35">
      <c r="A127" s="14" t="s">
        <v>321</v>
      </c>
      <c r="B127" s="20">
        <v>291772.90000000002</v>
      </c>
      <c r="C127" s="20">
        <v>239502.97</v>
      </c>
      <c r="D127" s="20">
        <v>93700</v>
      </c>
      <c r="E127" s="6">
        <v>0</v>
      </c>
      <c r="F127" s="6">
        <v>0</v>
      </c>
      <c r="G127" s="6">
        <v>0</v>
      </c>
      <c r="H127" s="6">
        <v>0</v>
      </c>
    </row>
    <row r="128" spans="1:8" x14ac:dyDescent="0.35">
      <c r="A128" s="14" t="s">
        <v>322</v>
      </c>
      <c r="B128" s="20">
        <v>0</v>
      </c>
      <c r="C128" s="20">
        <v>0</v>
      </c>
      <c r="D128" s="20">
        <v>500</v>
      </c>
      <c r="E128" s="6">
        <v>0</v>
      </c>
      <c r="F128" s="6">
        <v>0</v>
      </c>
      <c r="G128" s="6">
        <v>0</v>
      </c>
      <c r="H128" s="6">
        <v>0</v>
      </c>
    </row>
    <row r="129" spans="1:8" x14ac:dyDescent="0.35">
      <c r="A129" s="14" t="s">
        <v>323</v>
      </c>
      <c r="B129" s="20">
        <v>0</v>
      </c>
      <c r="C129" s="20">
        <v>0</v>
      </c>
      <c r="D129" s="20">
        <v>500</v>
      </c>
      <c r="E129" s="6">
        <v>0</v>
      </c>
      <c r="F129" s="6">
        <v>0</v>
      </c>
      <c r="G129" s="6">
        <v>0</v>
      </c>
      <c r="H129" s="6">
        <v>0</v>
      </c>
    </row>
    <row r="130" spans="1:8" ht="16" thickBot="1" x14ac:dyDescent="0.4">
      <c r="A130" s="14" t="s">
        <v>324</v>
      </c>
      <c r="B130" s="21">
        <v>17370.599999999999</v>
      </c>
      <c r="C130" s="21">
        <v>15107.55</v>
      </c>
      <c r="D130" s="21">
        <v>12000</v>
      </c>
      <c r="E130" s="10">
        <v>0</v>
      </c>
      <c r="F130" s="10">
        <v>0</v>
      </c>
      <c r="G130" s="10">
        <v>0</v>
      </c>
      <c r="H130" s="10">
        <v>0</v>
      </c>
    </row>
    <row r="131" spans="1:8" x14ac:dyDescent="0.35">
      <c r="A131" s="17" t="s">
        <v>6</v>
      </c>
      <c r="B131" s="23">
        <f t="shared" ref="B131:H131" si="13">SUM(B123:B130)</f>
        <v>511113.19000000006</v>
      </c>
      <c r="C131" s="23">
        <f t="shared" si="13"/>
        <v>360395.3</v>
      </c>
      <c r="D131" s="23">
        <f t="shared" si="13"/>
        <v>212700</v>
      </c>
      <c r="E131" s="23">
        <f t="shared" si="13"/>
        <v>0</v>
      </c>
      <c r="F131" s="23">
        <f t="shared" si="13"/>
        <v>0</v>
      </c>
      <c r="G131" s="23">
        <f t="shared" si="13"/>
        <v>0</v>
      </c>
      <c r="H131" s="23">
        <f t="shared" si="13"/>
        <v>0</v>
      </c>
    </row>
    <row r="132" spans="1:8" x14ac:dyDescent="0.35">
      <c r="A132" s="14"/>
      <c r="B132" s="20"/>
      <c r="C132" s="20"/>
      <c r="D132" s="20"/>
      <c r="E132" s="20"/>
      <c r="F132" s="20"/>
      <c r="G132" s="20"/>
      <c r="H132" s="20"/>
    </row>
    <row r="133" spans="1:8" ht="16" thickBot="1" x14ac:dyDescent="0.4">
      <c r="A133" s="35" t="s">
        <v>325</v>
      </c>
      <c r="B133" s="25">
        <f>SUM(B121+B131)</f>
        <v>690849.46000000008</v>
      </c>
      <c r="C133" s="25">
        <f t="shared" ref="C133:H133" si="14">SUM(C121+C131)</f>
        <v>442248.02</v>
      </c>
      <c r="D133" s="25">
        <f t="shared" si="14"/>
        <v>351463</v>
      </c>
      <c r="E133" s="25">
        <f t="shared" si="14"/>
        <v>0</v>
      </c>
      <c r="F133" s="25">
        <f t="shared" si="14"/>
        <v>0</v>
      </c>
      <c r="G133" s="25">
        <f t="shared" si="14"/>
        <v>0</v>
      </c>
      <c r="H133" s="25">
        <f t="shared" si="14"/>
        <v>0</v>
      </c>
    </row>
    <row r="134" spans="1:8" ht="16.5" thickTop="1" thickBot="1" x14ac:dyDescent="0.4">
      <c r="A134" s="14"/>
      <c r="B134" s="20"/>
      <c r="C134" s="20"/>
      <c r="D134" s="20"/>
      <c r="E134" s="20"/>
      <c r="F134" s="20"/>
      <c r="G134" s="20"/>
      <c r="H134" s="20"/>
    </row>
    <row r="135" spans="1:8" ht="16" thickBot="1" x14ac:dyDescent="0.4">
      <c r="A135" s="35" t="s">
        <v>582</v>
      </c>
      <c r="B135" s="51">
        <f>+SUM(B28+B46+B83+B102+B133)</f>
        <v>3536369.5900000003</v>
      </c>
      <c r="C135" s="52">
        <f t="shared" ref="C135:H135" si="15">+SUM(C28+C46+C83+C102+C133)</f>
        <v>3232639.3499999996</v>
      </c>
      <c r="D135" s="52">
        <f t="shared" si="15"/>
        <v>3515567</v>
      </c>
      <c r="E135" s="52">
        <f t="shared" si="15"/>
        <v>0</v>
      </c>
      <c r="F135" s="52">
        <f t="shared" si="15"/>
        <v>0</v>
      </c>
      <c r="G135" s="52">
        <f t="shared" si="15"/>
        <v>0</v>
      </c>
      <c r="H135" s="53">
        <f t="shared" si="15"/>
        <v>0</v>
      </c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FCF0D-7AFA-4A65-9D39-7E31E68DB82A}">
  <dimension ref="A1:H20"/>
  <sheetViews>
    <sheetView workbookViewId="0">
      <selection activeCell="A2" sqref="A2"/>
    </sheetView>
  </sheetViews>
  <sheetFormatPr defaultRowHeight="14.5" x14ac:dyDescent="0.35"/>
  <cols>
    <col min="1" max="1" width="33.08984375" customWidth="1"/>
    <col min="2" max="2" width="9.90625" bestFit="1" customWidth="1"/>
    <col min="3" max="4" width="10.90625" bestFit="1" customWidth="1"/>
    <col min="5" max="5" width="8.453125" bestFit="1" customWidth="1"/>
    <col min="6" max="6" width="9.08984375" customWidth="1"/>
    <col min="7" max="7" width="11" customWidth="1"/>
    <col min="8" max="8" width="12.1796875" customWidth="1"/>
  </cols>
  <sheetData>
    <row r="1" spans="1:8" ht="64.5" customHeight="1" thickTop="1" thickBot="1" x14ac:dyDescent="0.4">
      <c r="A1" s="112" t="s">
        <v>802</v>
      </c>
      <c r="B1" s="113" t="s">
        <v>9</v>
      </c>
      <c r="C1" s="113" t="s">
        <v>10</v>
      </c>
      <c r="D1" s="113" t="s">
        <v>0</v>
      </c>
      <c r="E1" s="113" t="s">
        <v>1</v>
      </c>
      <c r="F1" s="113" t="s">
        <v>2</v>
      </c>
      <c r="G1" s="113" t="s">
        <v>8</v>
      </c>
      <c r="H1" s="114" t="s">
        <v>3</v>
      </c>
    </row>
    <row r="2" spans="1:8" ht="24" customHeight="1" thickTop="1" x14ac:dyDescent="0.35">
      <c r="A2" s="115"/>
      <c r="B2" s="116" t="s">
        <v>805</v>
      </c>
      <c r="C2" s="116"/>
      <c r="D2" s="136"/>
      <c r="E2" s="117"/>
      <c r="F2" s="117"/>
      <c r="G2" s="117"/>
      <c r="H2" s="117"/>
    </row>
    <row r="3" spans="1:8" ht="18" customHeight="1" x14ac:dyDescent="0.35">
      <c r="A3" s="115" t="s">
        <v>803</v>
      </c>
      <c r="B3" s="98"/>
      <c r="C3" s="98"/>
      <c r="D3" s="133">
        <v>168500</v>
      </c>
      <c r="E3" s="118">
        <v>0</v>
      </c>
      <c r="F3" s="118">
        <v>0</v>
      </c>
      <c r="G3" s="118">
        <v>0</v>
      </c>
      <c r="H3" s="118">
        <v>0</v>
      </c>
    </row>
    <row r="4" spans="1:8" ht="20.5" customHeight="1" x14ac:dyDescent="0.35">
      <c r="A4" s="115" t="s">
        <v>804</v>
      </c>
      <c r="B4" s="99"/>
      <c r="C4" s="99"/>
      <c r="D4" s="135">
        <v>10000</v>
      </c>
      <c r="E4" s="54">
        <v>0</v>
      </c>
      <c r="F4" s="54">
        <v>0</v>
      </c>
      <c r="G4" s="54">
        <v>0</v>
      </c>
      <c r="H4" s="54">
        <v>0</v>
      </c>
    </row>
    <row r="5" spans="1:8" ht="18" customHeight="1" thickBot="1" x14ac:dyDescent="0.4">
      <c r="A5" s="115" t="s">
        <v>787</v>
      </c>
      <c r="B5" s="101"/>
      <c r="C5" s="101"/>
      <c r="D5" s="131">
        <v>0</v>
      </c>
      <c r="E5" s="119">
        <v>0</v>
      </c>
      <c r="F5" s="119">
        <v>0</v>
      </c>
      <c r="G5" s="119">
        <v>0</v>
      </c>
      <c r="H5" s="119">
        <v>0</v>
      </c>
    </row>
    <row r="6" spans="1:8" ht="18" customHeight="1" thickBot="1" x14ac:dyDescent="0.4">
      <c r="A6" s="120" t="s">
        <v>32</v>
      </c>
      <c r="B6" s="121">
        <f>SUM(B3:B5)</f>
        <v>0</v>
      </c>
      <c r="C6" s="121">
        <f>SUM(C3:C5)</f>
        <v>0</v>
      </c>
      <c r="D6" s="128">
        <f>SUM(D3:D5)</f>
        <v>178500</v>
      </c>
      <c r="E6" s="128">
        <f t="shared" ref="E6:H6" si="0">SUM(E3:E5)</f>
        <v>0</v>
      </c>
      <c r="F6" s="128">
        <f t="shared" si="0"/>
        <v>0</v>
      </c>
      <c r="G6" s="128">
        <f t="shared" si="0"/>
        <v>0</v>
      </c>
      <c r="H6" s="128">
        <f t="shared" si="0"/>
        <v>0</v>
      </c>
    </row>
    <row r="7" spans="1:8" ht="24" customHeight="1" thickTop="1" x14ac:dyDescent="0.35">
      <c r="A7" s="115"/>
      <c r="B7" s="116" t="s">
        <v>805</v>
      </c>
      <c r="C7" s="116"/>
      <c r="D7" s="129"/>
      <c r="E7" s="118"/>
      <c r="F7" s="118"/>
      <c r="G7" s="118"/>
      <c r="H7" s="118"/>
    </row>
    <row r="8" spans="1:8" ht="18" customHeight="1" x14ac:dyDescent="0.35">
      <c r="A8" s="115" t="s">
        <v>806</v>
      </c>
      <c r="B8" s="102"/>
      <c r="C8" s="102"/>
      <c r="D8" s="129">
        <v>103800</v>
      </c>
      <c r="E8" s="118">
        <v>0</v>
      </c>
      <c r="F8" s="118">
        <v>0</v>
      </c>
      <c r="G8" s="118">
        <v>0</v>
      </c>
      <c r="H8" s="118">
        <v>0</v>
      </c>
    </row>
    <row r="9" spans="1:8" ht="19.5" customHeight="1" x14ac:dyDescent="0.35">
      <c r="A9" s="115" t="s">
        <v>807</v>
      </c>
      <c r="B9" s="103"/>
      <c r="C9" s="103"/>
      <c r="D9" s="129">
        <v>5000</v>
      </c>
      <c r="E9" s="118">
        <v>0</v>
      </c>
      <c r="F9" s="118">
        <v>0</v>
      </c>
      <c r="G9" s="118">
        <v>0</v>
      </c>
      <c r="H9" s="118">
        <v>0</v>
      </c>
    </row>
    <row r="10" spans="1:8" ht="18" customHeight="1" x14ac:dyDescent="0.35">
      <c r="A10" s="115" t="s">
        <v>808</v>
      </c>
      <c r="B10" s="103"/>
      <c r="C10" s="103"/>
      <c r="D10" s="129">
        <v>0</v>
      </c>
      <c r="E10" s="118">
        <v>0</v>
      </c>
      <c r="F10" s="118">
        <v>0</v>
      </c>
      <c r="G10" s="118">
        <v>0</v>
      </c>
      <c r="H10" s="118">
        <v>0</v>
      </c>
    </row>
    <row r="11" spans="1:8" ht="18" customHeight="1" x14ac:dyDescent="0.35">
      <c r="A11" s="115" t="s">
        <v>809</v>
      </c>
      <c r="B11" s="100"/>
      <c r="C11" s="100"/>
      <c r="D11" s="130">
        <v>10000</v>
      </c>
      <c r="E11" s="118">
        <v>0</v>
      </c>
      <c r="F11" s="118">
        <v>0</v>
      </c>
      <c r="G11" s="118">
        <v>0</v>
      </c>
      <c r="H11" s="118">
        <v>0</v>
      </c>
    </row>
    <row r="12" spans="1:8" ht="18" customHeight="1" x14ac:dyDescent="0.35">
      <c r="A12" s="115" t="s">
        <v>814</v>
      </c>
      <c r="B12" s="100"/>
      <c r="C12" s="100"/>
      <c r="D12" s="130">
        <v>18100</v>
      </c>
      <c r="E12" s="118">
        <v>0</v>
      </c>
      <c r="F12" s="118">
        <v>0</v>
      </c>
      <c r="G12" s="118">
        <v>0</v>
      </c>
      <c r="H12" s="118">
        <v>0</v>
      </c>
    </row>
    <row r="13" spans="1:8" ht="18" customHeight="1" x14ac:dyDescent="0.35">
      <c r="A13" s="115" t="s">
        <v>810</v>
      </c>
      <c r="B13" s="100"/>
      <c r="C13" s="100"/>
      <c r="D13" s="130">
        <v>5000</v>
      </c>
      <c r="E13" s="118">
        <v>0</v>
      </c>
      <c r="F13" s="118">
        <v>0</v>
      </c>
      <c r="G13" s="118">
        <v>0</v>
      </c>
      <c r="H13" s="118">
        <v>0</v>
      </c>
    </row>
    <row r="14" spans="1:8" ht="18" customHeight="1" x14ac:dyDescent="0.35">
      <c r="A14" s="115" t="s">
        <v>811</v>
      </c>
      <c r="B14" s="100"/>
      <c r="C14" s="100"/>
      <c r="D14" s="130">
        <v>50750</v>
      </c>
      <c r="E14" s="118">
        <v>0</v>
      </c>
      <c r="F14" s="118">
        <v>0</v>
      </c>
      <c r="G14" s="118">
        <v>0</v>
      </c>
      <c r="H14" s="118">
        <v>0</v>
      </c>
    </row>
    <row r="15" spans="1:8" ht="18" customHeight="1" x14ac:dyDescent="0.35">
      <c r="A15" s="115" t="s">
        <v>812</v>
      </c>
      <c r="B15" s="100"/>
      <c r="C15" s="100"/>
      <c r="D15" s="130">
        <v>500</v>
      </c>
      <c r="E15" s="118">
        <v>0</v>
      </c>
      <c r="F15" s="118">
        <v>0</v>
      </c>
      <c r="G15" s="118">
        <v>0</v>
      </c>
      <c r="H15" s="118">
        <v>0</v>
      </c>
    </row>
    <row r="16" spans="1:8" ht="20" customHeight="1" thickBot="1" x14ac:dyDescent="0.4">
      <c r="A16" s="115" t="s">
        <v>813</v>
      </c>
      <c r="B16" s="101"/>
      <c r="C16" s="101"/>
      <c r="D16" s="131">
        <v>3000</v>
      </c>
      <c r="E16" s="119">
        <v>0</v>
      </c>
      <c r="F16" s="119">
        <v>0</v>
      </c>
      <c r="G16" s="119">
        <v>0</v>
      </c>
      <c r="H16" s="119">
        <v>0</v>
      </c>
    </row>
    <row r="17" spans="1:8" ht="18" customHeight="1" x14ac:dyDescent="0.35">
      <c r="A17" s="120" t="s">
        <v>6</v>
      </c>
      <c r="B17" s="121">
        <f>SUM(B11:B16)</f>
        <v>0</v>
      </c>
      <c r="C17" s="121">
        <f>SUM(C11:C16)</f>
        <v>0</v>
      </c>
      <c r="D17" s="132">
        <f>SUM(D8:D16)</f>
        <v>196150</v>
      </c>
      <c r="E17" s="132">
        <f t="shared" ref="E17:H17" si="1">SUM(E8:E16)</f>
        <v>0</v>
      </c>
      <c r="F17" s="132">
        <f t="shared" si="1"/>
        <v>0</v>
      </c>
      <c r="G17" s="132">
        <f t="shared" si="1"/>
        <v>0</v>
      </c>
      <c r="H17" s="132">
        <f t="shared" si="1"/>
        <v>0</v>
      </c>
    </row>
    <row r="18" spans="1:8" ht="18" customHeight="1" x14ac:dyDescent="0.35">
      <c r="A18" s="122"/>
      <c r="B18" s="123"/>
      <c r="C18" s="123"/>
      <c r="D18" s="133"/>
      <c r="E18" s="123"/>
      <c r="F18" s="123"/>
      <c r="G18" s="123"/>
      <c r="H18" s="123"/>
    </row>
    <row r="19" spans="1:8" ht="18" customHeight="1" thickBot="1" x14ac:dyDescent="0.4">
      <c r="A19" s="124" t="s">
        <v>816</v>
      </c>
      <c r="B19" s="125">
        <f>SUM(B6+B17)</f>
        <v>0</v>
      </c>
      <c r="C19" s="125">
        <f>SUM(C6+C17)</f>
        <v>0</v>
      </c>
      <c r="D19" s="134">
        <f>SUM(D6+D17)</f>
        <v>374650</v>
      </c>
      <c r="E19" s="126">
        <f>SUM(E6+E17)</f>
        <v>0</v>
      </c>
      <c r="F19" s="126">
        <f>SUM(F6+F17)</f>
        <v>0</v>
      </c>
      <c r="G19" s="126">
        <f>SUM(G6+G17)</f>
        <v>0</v>
      </c>
      <c r="H19" s="126">
        <f>SUM(H6+H17)</f>
        <v>0</v>
      </c>
    </row>
    <row r="20" spans="1:8" ht="16" thickTop="1" x14ac:dyDescent="0.35">
      <c r="A20" s="127"/>
      <c r="B20" s="118"/>
      <c r="C20" s="118"/>
      <c r="D20" s="118"/>
      <c r="E20" s="118"/>
      <c r="F20" s="118"/>
      <c r="G20" s="118"/>
      <c r="H20" s="118"/>
    </row>
  </sheetData>
  <mergeCells count="2">
    <mergeCell ref="B2:C2"/>
    <mergeCell ref="B7:C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A404A-08DB-4366-BDCD-3287ED976D92}">
  <dimension ref="A1:H73"/>
  <sheetViews>
    <sheetView workbookViewId="0">
      <selection activeCell="K2" sqref="K2"/>
    </sheetView>
  </sheetViews>
  <sheetFormatPr defaultRowHeight="15.5" x14ac:dyDescent="0.35"/>
  <cols>
    <col min="1" max="1" width="33.453125" style="83" customWidth="1"/>
    <col min="2" max="4" width="12.6328125" style="20" customWidth="1"/>
    <col min="5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639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5.5" customHeight="1" thickTop="1" x14ac:dyDescent="0.35">
      <c r="B2" s="15"/>
      <c r="C2" s="15"/>
      <c r="D2" s="15"/>
      <c r="E2" s="5"/>
      <c r="F2" s="5"/>
      <c r="G2" s="5"/>
    </row>
    <row r="3" spans="1:8" x14ac:dyDescent="0.35">
      <c r="A3" s="83" t="s">
        <v>640</v>
      </c>
      <c r="B3" s="86"/>
      <c r="C3" s="86"/>
      <c r="E3" s="40">
        <v>0</v>
      </c>
      <c r="F3" s="40">
        <v>0</v>
      </c>
      <c r="G3" s="40">
        <v>0</v>
      </c>
      <c r="H3" s="40">
        <v>0</v>
      </c>
    </row>
    <row r="4" spans="1:8" x14ac:dyDescent="0.35">
      <c r="A4" s="83" t="s">
        <v>642</v>
      </c>
      <c r="B4" s="86"/>
      <c r="C4" s="86"/>
      <c r="E4" s="40">
        <v>0</v>
      </c>
      <c r="F4" s="40">
        <v>0</v>
      </c>
      <c r="G4" s="40">
        <v>0</v>
      </c>
      <c r="H4" s="40">
        <v>0</v>
      </c>
    </row>
    <row r="5" spans="1:8" ht="16" thickBot="1" x14ac:dyDescent="0.4">
      <c r="A5" s="83" t="s">
        <v>641</v>
      </c>
      <c r="B5" s="85"/>
      <c r="C5" s="85"/>
      <c r="D5" s="21"/>
      <c r="E5" s="41">
        <v>0</v>
      </c>
      <c r="F5" s="41">
        <v>0</v>
      </c>
      <c r="G5" s="41">
        <v>0</v>
      </c>
      <c r="H5" s="41">
        <v>0</v>
      </c>
    </row>
    <row r="6" spans="1:8" x14ac:dyDescent="0.35">
      <c r="A6" s="87" t="s">
        <v>5</v>
      </c>
      <c r="B6" s="29">
        <f t="shared" ref="B6:H6" si="0">SUM(B3:B5)</f>
        <v>0</v>
      </c>
      <c r="C6" s="29">
        <f t="shared" si="0"/>
        <v>0</v>
      </c>
      <c r="D6" s="29">
        <v>912818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29">
        <f t="shared" si="0"/>
        <v>0</v>
      </c>
    </row>
    <row r="8" spans="1:8" x14ac:dyDescent="0.35">
      <c r="A8" s="83" t="s">
        <v>677</v>
      </c>
      <c r="B8" s="84"/>
      <c r="C8" s="84"/>
      <c r="E8" s="6">
        <v>0</v>
      </c>
      <c r="F8" s="6">
        <v>0</v>
      </c>
      <c r="G8" s="6">
        <v>0</v>
      </c>
      <c r="H8" s="6">
        <v>0</v>
      </c>
    </row>
    <row r="9" spans="1:8" x14ac:dyDescent="0.35">
      <c r="A9" s="83" t="s">
        <v>643</v>
      </c>
      <c r="B9" s="84"/>
      <c r="C9" s="84"/>
      <c r="E9" s="6">
        <v>0</v>
      </c>
      <c r="F9" s="6">
        <v>0</v>
      </c>
      <c r="G9" s="6">
        <v>0</v>
      </c>
      <c r="H9" s="6">
        <v>0</v>
      </c>
    </row>
    <row r="10" spans="1:8" x14ac:dyDescent="0.35">
      <c r="A10" s="83" t="s">
        <v>644</v>
      </c>
      <c r="B10" s="84"/>
      <c r="C10" s="84"/>
      <c r="E10" s="6">
        <v>0</v>
      </c>
      <c r="F10" s="6">
        <v>0</v>
      </c>
      <c r="G10" s="6">
        <v>0</v>
      </c>
      <c r="H10" s="6">
        <v>0</v>
      </c>
    </row>
    <row r="11" spans="1:8" x14ac:dyDescent="0.35">
      <c r="A11" s="83" t="s">
        <v>645</v>
      </c>
      <c r="B11" s="84"/>
      <c r="C11" s="84"/>
      <c r="E11" s="6">
        <v>0</v>
      </c>
      <c r="F11" s="6">
        <v>0</v>
      </c>
      <c r="G11" s="6">
        <v>0</v>
      </c>
      <c r="H11" s="6">
        <v>0</v>
      </c>
    </row>
    <row r="12" spans="1:8" x14ac:dyDescent="0.35">
      <c r="A12" s="83" t="s">
        <v>646</v>
      </c>
      <c r="B12" s="84"/>
      <c r="C12" s="84"/>
      <c r="E12" s="6">
        <v>0</v>
      </c>
      <c r="F12" s="6">
        <v>0</v>
      </c>
      <c r="G12" s="6">
        <v>0</v>
      </c>
      <c r="H12" s="6">
        <v>0</v>
      </c>
    </row>
    <row r="13" spans="1:8" x14ac:dyDescent="0.35">
      <c r="A13" s="83" t="s">
        <v>647</v>
      </c>
      <c r="B13" s="84"/>
      <c r="C13" s="84"/>
      <c r="E13" s="6">
        <v>0</v>
      </c>
      <c r="F13" s="6">
        <v>0</v>
      </c>
      <c r="G13" s="6">
        <v>0</v>
      </c>
      <c r="H13" s="6">
        <v>0</v>
      </c>
    </row>
    <row r="14" spans="1:8" x14ac:dyDescent="0.35">
      <c r="A14" s="83" t="s">
        <v>648</v>
      </c>
      <c r="B14" s="84"/>
      <c r="C14" s="84"/>
      <c r="E14" s="6">
        <v>0</v>
      </c>
      <c r="F14" s="6">
        <v>0</v>
      </c>
      <c r="G14" s="6">
        <v>0</v>
      </c>
      <c r="H14" s="6">
        <v>0</v>
      </c>
    </row>
    <row r="15" spans="1:8" x14ac:dyDescent="0.35">
      <c r="A15" s="83" t="s">
        <v>649</v>
      </c>
      <c r="B15" s="84"/>
      <c r="C15" s="84"/>
      <c r="E15" s="6">
        <v>0</v>
      </c>
      <c r="F15" s="6">
        <v>0</v>
      </c>
      <c r="G15" s="6">
        <v>0</v>
      </c>
      <c r="H15" s="6">
        <v>0</v>
      </c>
    </row>
    <row r="16" spans="1:8" x14ac:dyDescent="0.35">
      <c r="A16" s="83" t="s">
        <v>650</v>
      </c>
      <c r="B16" s="84"/>
      <c r="C16" s="84"/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83" t="s">
        <v>651</v>
      </c>
      <c r="B17" s="84"/>
      <c r="C17" s="84"/>
      <c r="E17" s="6">
        <v>0</v>
      </c>
      <c r="F17" s="6">
        <v>0</v>
      </c>
      <c r="G17" s="6">
        <v>0</v>
      </c>
      <c r="H17" s="6">
        <v>0</v>
      </c>
    </row>
    <row r="18" spans="1:8" x14ac:dyDescent="0.35">
      <c r="A18" s="83" t="s">
        <v>652</v>
      </c>
      <c r="B18" s="84"/>
      <c r="C18" s="84"/>
      <c r="E18" s="6">
        <v>0</v>
      </c>
      <c r="F18" s="6">
        <v>0</v>
      </c>
      <c r="G18" s="6">
        <v>0</v>
      </c>
      <c r="H18" s="6">
        <v>0</v>
      </c>
    </row>
    <row r="19" spans="1:8" x14ac:dyDescent="0.35">
      <c r="A19" s="83" t="s">
        <v>653</v>
      </c>
      <c r="B19" s="84"/>
      <c r="C19" s="84"/>
      <c r="E19" s="6">
        <v>0</v>
      </c>
      <c r="F19" s="6">
        <v>0</v>
      </c>
      <c r="G19" s="6">
        <v>0</v>
      </c>
      <c r="H19" s="6">
        <v>0</v>
      </c>
    </row>
    <row r="20" spans="1:8" x14ac:dyDescent="0.35">
      <c r="A20" s="83" t="s">
        <v>654</v>
      </c>
      <c r="B20" s="84"/>
      <c r="C20" s="84"/>
      <c r="E20" s="6">
        <v>0</v>
      </c>
      <c r="F20" s="6">
        <v>0</v>
      </c>
      <c r="G20" s="6">
        <v>0</v>
      </c>
      <c r="H20" s="6">
        <v>0</v>
      </c>
    </row>
    <row r="21" spans="1:8" x14ac:dyDescent="0.35">
      <c r="A21" s="88" t="s">
        <v>655</v>
      </c>
      <c r="B21" s="89"/>
      <c r="C21" s="89"/>
      <c r="D21" s="48"/>
      <c r="E21" s="6">
        <v>0</v>
      </c>
      <c r="F21" s="6">
        <v>0</v>
      </c>
      <c r="G21" s="6">
        <v>0</v>
      </c>
      <c r="H21" s="6">
        <v>0</v>
      </c>
    </row>
    <row r="22" spans="1:8" x14ac:dyDescent="0.35">
      <c r="A22" s="88" t="s">
        <v>656</v>
      </c>
      <c r="B22" s="89"/>
      <c r="C22" s="89"/>
      <c r="D22" s="48"/>
      <c r="E22" s="6">
        <v>0</v>
      </c>
      <c r="F22" s="6">
        <v>0</v>
      </c>
      <c r="G22" s="6">
        <v>0</v>
      </c>
      <c r="H22" s="6">
        <v>0</v>
      </c>
    </row>
    <row r="23" spans="1:8" x14ac:dyDescent="0.35">
      <c r="A23" s="88" t="s">
        <v>657</v>
      </c>
      <c r="B23" s="89"/>
      <c r="C23" s="89"/>
      <c r="D23" s="48"/>
      <c r="E23" s="6">
        <v>0</v>
      </c>
      <c r="F23" s="6">
        <v>0</v>
      </c>
      <c r="G23" s="6">
        <v>0</v>
      </c>
      <c r="H23" s="6">
        <v>0</v>
      </c>
    </row>
    <row r="24" spans="1:8" x14ac:dyDescent="0.35">
      <c r="A24" s="88" t="s">
        <v>658</v>
      </c>
      <c r="B24" s="89"/>
      <c r="C24" s="89"/>
      <c r="D24" s="48"/>
      <c r="E24" s="6">
        <v>0</v>
      </c>
      <c r="F24" s="6">
        <v>0</v>
      </c>
      <c r="G24" s="6">
        <v>0</v>
      </c>
      <c r="H24" s="6">
        <v>0</v>
      </c>
    </row>
    <row r="25" spans="1:8" x14ac:dyDescent="0.35">
      <c r="A25" s="88" t="s">
        <v>678</v>
      </c>
      <c r="B25" s="89"/>
      <c r="C25" s="89"/>
      <c r="D25" s="48"/>
      <c r="E25" s="6">
        <v>0</v>
      </c>
      <c r="F25" s="6">
        <v>0</v>
      </c>
      <c r="G25" s="6">
        <v>0</v>
      </c>
      <c r="H25" s="6">
        <v>0</v>
      </c>
    </row>
    <row r="26" spans="1:8" x14ac:dyDescent="0.35">
      <c r="A26" s="88" t="s">
        <v>659</v>
      </c>
      <c r="B26" s="89"/>
      <c r="C26" s="89"/>
      <c r="D26" s="48"/>
      <c r="E26" s="6">
        <v>0</v>
      </c>
      <c r="F26" s="6">
        <v>0</v>
      </c>
      <c r="G26" s="6">
        <v>0</v>
      </c>
      <c r="H26" s="6">
        <v>0</v>
      </c>
    </row>
    <row r="27" spans="1:8" x14ac:dyDescent="0.35">
      <c r="A27" s="88" t="s">
        <v>660</v>
      </c>
      <c r="B27" s="89"/>
      <c r="C27" s="89"/>
      <c r="D27" s="48"/>
      <c r="E27" s="6">
        <v>0</v>
      </c>
      <c r="F27" s="6">
        <v>0</v>
      </c>
      <c r="G27" s="6">
        <v>0</v>
      </c>
      <c r="H27" s="6">
        <v>0</v>
      </c>
    </row>
    <row r="28" spans="1:8" x14ac:dyDescent="0.35">
      <c r="A28" s="88" t="s">
        <v>661</v>
      </c>
      <c r="B28" s="89"/>
      <c r="C28" s="89"/>
      <c r="D28" s="48"/>
      <c r="E28" s="6">
        <v>0</v>
      </c>
      <c r="F28" s="6">
        <v>0</v>
      </c>
      <c r="G28" s="6">
        <v>0</v>
      </c>
      <c r="H28" s="6">
        <v>0</v>
      </c>
    </row>
    <row r="29" spans="1:8" x14ac:dyDescent="0.35">
      <c r="A29" s="88" t="s">
        <v>662</v>
      </c>
      <c r="B29" s="89"/>
      <c r="C29" s="89"/>
      <c r="D29" s="48"/>
      <c r="E29" s="6">
        <v>0</v>
      </c>
      <c r="F29" s="6">
        <v>0</v>
      </c>
      <c r="G29" s="6">
        <v>0</v>
      </c>
      <c r="H29" s="6">
        <v>0</v>
      </c>
    </row>
    <row r="30" spans="1:8" x14ac:dyDescent="0.35">
      <c r="A30" s="88" t="s">
        <v>663</v>
      </c>
      <c r="B30" s="89"/>
      <c r="C30" s="89"/>
      <c r="D30" s="48"/>
      <c r="E30" s="6">
        <v>0</v>
      </c>
      <c r="F30" s="6">
        <v>0</v>
      </c>
      <c r="G30" s="6">
        <v>0</v>
      </c>
      <c r="H30" s="6">
        <v>0</v>
      </c>
    </row>
    <row r="31" spans="1:8" x14ac:dyDescent="0.35">
      <c r="A31" s="88" t="s">
        <v>664</v>
      </c>
      <c r="B31" s="89"/>
      <c r="C31" s="89"/>
      <c r="D31" s="48"/>
      <c r="E31" s="6">
        <v>0</v>
      </c>
      <c r="F31" s="6">
        <v>0</v>
      </c>
      <c r="G31" s="6">
        <v>0</v>
      </c>
      <c r="H31" s="6">
        <v>0</v>
      </c>
    </row>
    <row r="32" spans="1:8" x14ac:dyDescent="0.35">
      <c r="A32" s="88" t="s">
        <v>665</v>
      </c>
      <c r="B32" s="89"/>
      <c r="C32" s="89"/>
      <c r="D32" s="48"/>
      <c r="E32" s="6">
        <v>0</v>
      </c>
      <c r="F32" s="6">
        <v>0</v>
      </c>
      <c r="G32" s="6">
        <v>0</v>
      </c>
      <c r="H32" s="6">
        <v>0</v>
      </c>
    </row>
    <row r="33" spans="1:8" x14ac:dyDescent="0.35">
      <c r="A33" s="88" t="s">
        <v>666</v>
      </c>
      <c r="B33" s="89"/>
      <c r="C33" s="89"/>
      <c r="D33" s="48"/>
      <c r="E33" s="6">
        <v>0</v>
      </c>
      <c r="F33" s="6">
        <v>0</v>
      </c>
      <c r="G33" s="6">
        <v>0</v>
      </c>
      <c r="H33" s="6">
        <v>0</v>
      </c>
    </row>
    <row r="34" spans="1:8" x14ac:dyDescent="0.35">
      <c r="A34" s="88" t="s">
        <v>667</v>
      </c>
      <c r="B34" s="89"/>
      <c r="C34" s="89"/>
      <c r="D34" s="48">
        <v>903727</v>
      </c>
      <c r="E34" s="6">
        <v>0</v>
      </c>
      <c r="F34" s="6">
        <v>0</v>
      </c>
      <c r="G34" s="6">
        <v>0</v>
      </c>
      <c r="H34" s="6">
        <v>0</v>
      </c>
    </row>
    <row r="35" spans="1:8" ht="18.5" customHeight="1" x14ac:dyDescent="0.35">
      <c r="A35" s="90" t="s">
        <v>715</v>
      </c>
      <c r="B35" s="89"/>
      <c r="C35" s="89"/>
      <c r="D35" s="48"/>
      <c r="E35" s="6">
        <v>0</v>
      </c>
      <c r="F35" s="6">
        <v>0</v>
      </c>
      <c r="G35" s="6">
        <v>0</v>
      </c>
      <c r="H35" s="6">
        <v>0</v>
      </c>
    </row>
    <row r="36" spans="1:8" ht="18" customHeight="1" x14ac:dyDescent="0.35">
      <c r="A36" s="88" t="s">
        <v>716</v>
      </c>
      <c r="B36" s="89"/>
      <c r="C36" s="89"/>
      <c r="D36" s="48"/>
      <c r="E36" s="6">
        <v>0</v>
      </c>
      <c r="F36" s="6">
        <v>0</v>
      </c>
      <c r="G36" s="6">
        <v>0</v>
      </c>
      <c r="H36" s="6">
        <v>0</v>
      </c>
    </row>
    <row r="37" spans="1:8" ht="16.5" customHeight="1" x14ac:dyDescent="0.35">
      <c r="A37" s="90" t="s">
        <v>717</v>
      </c>
      <c r="B37" s="89"/>
      <c r="C37" s="89"/>
      <c r="D37" s="48"/>
      <c r="E37" s="6">
        <v>0</v>
      </c>
      <c r="F37" s="6">
        <v>0</v>
      </c>
      <c r="G37" s="6">
        <v>0</v>
      </c>
      <c r="H37" s="6">
        <v>0</v>
      </c>
    </row>
    <row r="38" spans="1:8" ht="17.5" customHeight="1" x14ac:dyDescent="0.35">
      <c r="A38" s="88" t="s">
        <v>718</v>
      </c>
      <c r="B38" s="89"/>
      <c r="C38" s="89"/>
      <c r="D38" s="48"/>
      <c r="E38" s="6">
        <v>0</v>
      </c>
      <c r="F38" s="6">
        <v>0</v>
      </c>
      <c r="G38" s="6">
        <v>0</v>
      </c>
      <c r="H38" s="6">
        <v>0</v>
      </c>
    </row>
    <row r="39" spans="1:8" x14ac:dyDescent="0.35">
      <c r="A39" s="88" t="s">
        <v>719</v>
      </c>
      <c r="B39" s="89"/>
      <c r="C39" s="89"/>
      <c r="D39" s="48"/>
      <c r="E39" s="6">
        <v>0</v>
      </c>
      <c r="F39" s="6">
        <v>0</v>
      </c>
      <c r="G39" s="6">
        <v>0</v>
      </c>
      <c r="H39" s="6">
        <v>0</v>
      </c>
    </row>
    <row r="40" spans="1:8" ht="17" customHeight="1" x14ac:dyDescent="0.35">
      <c r="A40" s="88" t="s">
        <v>720</v>
      </c>
      <c r="B40" s="89"/>
      <c r="C40" s="89"/>
      <c r="D40" s="48"/>
      <c r="E40" s="6">
        <v>0</v>
      </c>
      <c r="F40" s="6">
        <v>0</v>
      </c>
      <c r="G40" s="6">
        <v>0</v>
      </c>
      <c r="H40" s="6">
        <v>0</v>
      </c>
    </row>
    <row r="41" spans="1:8" x14ac:dyDescent="0.35">
      <c r="A41" s="88" t="s">
        <v>721</v>
      </c>
      <c r="B41" s="89"/>
      <c r="C41" s="89"/>
      <c r="D41" s="48"/>
      <c r="E41" s="6">
        <v>0</v>
      </c>
      <c r="F41" s="6">
        <v>0</v>
      </c>
      <c r="G41" s="6">
        <v>0</v>
      </c>
      <c r="H41" s="6">
        <v>0</v>
      </c>
    </row>
    <row r="42" spans="1:8" x14ac:dyDescent="0.35">
      <c r="A42" s="88" t="s">
        <v>722</v>
      </c>
      <c r="B42" s="89"/>
      <c r="C42" s="89"/>
      <c r="D42" s="48"/>
      <c r="E42" s="6">
        <v>0</v>
      </c>
      <c r="F42" s="6">
        <v>0</v>
      </c>
      <c r="G42" s="6">
        <v>0</v>
      </c>
      <c r="H42" s="6">
        <v>0</v>
      </c>
    </row>
    <row r="43" spans="1:8" x14ac:dyDescent="0.35">
      <c r="A43" s="88" t="s">
        <v>723</v>
      </c>
      <c r="B43" s="89"/>
      <c r="C43" s="89"/>
      <c r="D43" s="48"/>
      <c r="E43" s="6">
        <v>0</v>
      </c>
      <c r="F43" s="6">
        <v>0</v>
      </c>
      <c r="G43" s="6">
        <v>0</v>
      </c>
      <c r="H43" s="6">
        <v>0</v>
      </c>
    </row>
    <row r="44" spans="1:8" x14ac:dyDescent="0.35">
      <c r="A44" s="88" t="s">
        <v>724</v>
      </c>
      <c r="B44" s="89"/>
      <c r="C44" s="89"/>
      <c r="D44" s="48"/>
      <c r="E44" s="6">
        <v>0</v>
      </c>
      <c r="F44" s="6">
        <v>0</v>
      </c>
      <c r="G44" s="6">
        <v>0</v>
      </c>
      <c r="H44" s="6">
        <v>0</v>
      </c>
    </row>
    <row r="45" spans="1:8" ht="15.5" customHeight="1" x14ac:dyDescent="0.35">
      <c r="A45" s="90" t="s">
        <v>725</v>
      </c>
      <c r="B45" s="89"/>
      <c r="C45" s="89"/>
      <c r="D45" s="48"/>
      <c r="E45" s="6">
        <v>0</v>
      </c>
      <c r="F45" s="6">
        <v>0</v>
      </c>
      <c r="G45" s="6">
        <v>0</v>
      </c>
      <c r="H45" s="6">
        <v>0</v>
      </c>
    </row>
    <row r="46" spans="1:8" x14ac:dyDescent="0.35">
      <c r="A46" s="88" t="s">
        <v>726</v>
      </c>
      <c r="B46" s="89"/>
      <c r="C46" s="89"/>
      <c r="D46" s="48"/>
      <c r="E46" s="6">
        <v>0</v>
      </c>
      <c r="F46" s="6">
        <v>0</v>
      </c>
      <c r="G46" s="6">
        <v>0</v>
      </c>
      <c r="H46" s="6">
        <v>0</v>
      </c>
    </row>
    <row r="47" spans="1:8" x14ac:dyDescent="0.35">
      <c r="A47" s="88" t="s">
        <v>727</v>
      </c>
      <c r="B47" s="89"/>
      <c r="C47" s="89"/>
      <c r="D47" s="48"/>
      <c r="E47" s="6">
        <v>0</v>
      </c>
      <c r="F47" s="6">
        <v>0</v>
      </c>
      <c r="G47" s="6">
        <v>0</v>
      </c>
      <c r="H47" s="6">
        <v>0</v>
      </c>
    </row>
    <row r="48" spans="1:8" x14ac:dyDescent="0.35">
      <c r="A48" s="88" t="s">
        <v>728</v>
      </c>
      <c r="B48" s="89"/>
      <c r="C48" s="89"/>
      <c r="D48" s="48"/>
      <c r="E48" s="6">
        <v>0</v>
      </c>
      <c r="F48" s="6">
        <v>0</v>
      </c>
      <c r="G48" s="6">
        <v>0</v>
      </c>
      <c r="H48" s="6">
        <v>0</v>
      </c>
    </row>
    <row r="49" spans="1:8" x14ac:dyDescent="0.35">
      <c r="A49" s="88" t="s">
        <v>729</v>
      </c>
      <c r="B49" s="89"/>
      <c r="C49" s="89"/>
      <c r="D49" s="48"/>
      <c r="E49" s="6">
        <v>0</v>
      </c>
      <c r="F49" s="6">
        <v>0</v>
      </c>
      <c r="G49" s="6">
        <v>0</v>
      </c>
      <c r="H49" s="6">
        <v>0</v>
      </c>
    </row>
    <row r="50" spans="1:8" x14ac:dyDescent="0.35">
      <c r="A50" s="88" t="s">
        <v>730</v>
      </c>
      <c r="B50" s="89"/>
      <c r="C50" s="89"/>
      <c r="D50" s="48"/>
      <c r="E50" s="6">
        <v>0</v>
      </c>
      <c r="F50" s="6">
        <v>0</v>
      </c>
      <c r="G50" s="6">
        <v>0</v>
      </c>
      <c r="H50" s="6">
        <v>0</v>
      </c>
    </row>
    <row r="51" spans="1:8" x14ac:dyDescent="0.35">
      <c r="A51" s="88" t="s">
        <v>731</v>
      </c>
      <c r="B51" s="89"/>
      <c r="C51" s="89"/>
      <c r="D51" s="48"/>
      <c r="E51" s="6">
        <v>0</v>
      </c>
      <c r="F51" s="6">
        <v>0</v>
      </c>
      <c r="G51" s="6">
        <v>0</v>
      </c>
      <c r="H51" s="6">
        <v>0</v>
      </c>
    </row>
    <row r="52" spans="1:8" x14ac:dyDescent="0.35">
      <c r="A52" s="88" t="s">
        <v>732</v>
      </c>
      <c r="B52" s="89"/>
      <c r="C52" s="89"/>
      <c r="D52" s="48"/>
      <c r="E52" s="6">
        <v>0</v>
      </c>
      <c r="F52" s="6">
        <v>0</v>
      </c>
      <c r="G52" s="6">
        <v>0</v>
      </c>
      <c r="H52" s="6">
        <v>0</v>
      </c>
    </row>
    <row r="53" spans="1:8" ht="14.5" x14ac:dyDescent="0.35">
      <c r="A53" s="90" t="s">
        <v>733</v>
      </c>
      <c r="B53" s="89"/>
      <c r="C53" s="89"/>
      <c r="D53" s="48"/>
      <c r="E53" s="6">
        <v>0</v>
      </c>
      <c r="F53" s="6">
        <v>0</v>
      </c>
      <c r="G53" s="6">
        <v>0</v>
      </c>
      <c r="H53" s="6">
        <v>0</v>
      </c>
    </row>
    <row r="54" spans="1:8" ht="14.5" x14ac:dyDescent="0.35">
      <c r="A54" s="90" t="s">
        <v>734</v>
      </c>
      <c r="B54" s="89"/>
      <c r="C54" s="89"/>
      <c r="D54" s="48"/>
      <c r="E54" s="6">
        <v>0</v>
      </c>
      <c r="F54" s="6">
        <v>0</v>
      </c>
      <c r="G54" s="6">
        <v>0</v>
      </c>
      <c r="H54" s="6">
        <v>0</v>
      </c>
    </row>
    <row r="55" spans="1:8" x14ac:dyDescent="0.35">
      <c r="A55" s="88" t="s">
        <v>735</v>
      </c>
      <c r="B55" s="89"/>
      <c r="C55" s="89"/>
      <c r="D55" s="48"/>
      <c r="E55" s="6">
        <v>0</v>
      </c>
      <c r="F55" s="6">
        <v>0</v>
      </c>
      <c r="G55" s="6">
        <v>0</v>
      </c>
      <c r="H55" s="6">
        <v>0</v>
      </c>
    </row>
    <row r="56" spans="1:8" x14ac:dyDescent="0.35">
      <c r="A56" s="88" t="s">
        <v>736</v>
      </c>
      <c r="B56" s="89"/>
      <c r="C56" s="89"/>
      <c r="D56" s="48"/>
      <c r="E56" s="6">
        <v>0</v>
      </c>
      <c r="F56" s="6">
        <v>0</v>
      </c>
      <c r="G56" s="6">
        <v>0</v>
      </c>
      <c r="H56" s="6">
        <v>0</v>
      </c>
    </row>
    <row r="57" spans="1:8" x14ac:dyDescent="0.35">
      <c r="A57" s="88" t="s">
        <v>737</v>
      </c>
      <c r="B57" s="89"/>
      <c r="C57" s="89"/>
      <c r="D57" s="48"/>
      <c r="E57" s="6">
        <v>0</v>
      </c>
      <c r="F57" s="6">
        <v>0</v>
      </c>
      <c r="G57" s="6">
        <v>0</v>
      </c>
      <c r="H57" s="6">
        <v>0</v>
      </c>
    </row>
    <row r="58" spans="1:8" x14ac:dyDescent="0.35">
      <c r="A58" s="88" t="s">
        <v>738</v>
      </c>
      <c r="B58" s="89"/>
      <c r="C58" s="89"/>
      <c r="D58" s="48"/>
      <c r="E58" s="6">
        <v>0</v>
      </c>
      <c r="F58" s="6">
        <v>0</v>
      </c>
      <c r="G58" s="6">
        <v>0</v>
      </c>
      <c r="H58" s="6">
        <v>0</v>
      </c>
    </row>
    <row r="59" spans="1:8" ht="18" customHeight="1" x14ac:dyDescent="0.35">
      <c r="A59" s="88" t="s">
        <v>739</v>
      </c>
      <c r="B59" s="89"/>
      <c r="C59" s="89"/>
      <c r="D59" s="48"/>
      <c r="E59" s="6">
        <v>0</v>
      </c>
      <c r="F59" s="6">
        <v>0</v>
      </c>
      <c r="G59" s="6">
        <v>0</v>
      </c>
      <c r="H59" s="6">
        <v>0</v>
      </c>
    </row>
    <row r="60" spans="1:8" x14ac:dyDescent="0.35">
      <c r="A60" s="88" t="s">
        <v>740</v>
      </c>
      <c r="B60" s="89"/>
      <c r="C60" s="89"/>
      <c r="D60" s="48"/>
      <c r="E60" s="6">
        <v>0</v>
      </c>
      <c r="F60" s="6">
        <v>0</v>
      </c>
      <c r="G60" s="6">
        <v>0</v>
      </c>
      <c r="H60" s="6">
        <v>0</v>
      </c>
    </row>
    <row r="61" spans="1:8" x14ac:dyDescent="0.35">
      <c r="A61" s="88" t="s">
        <v>741</v>
      </c>
      <c r="B61" s="89"/>
      <c r="C61" s="89"/>
      <c r="D61" s="48"/>
      <c r="E61" s="6">
        <v>0</v>
      </c>
      <c r="F61" s="6">
        <v>0</v>
      </c>
      <c r="G61" s="6">
        <v>0</v>
      </c>
      <c r="H61" s="6">
        <v>0</v>
      </c>
    </row>
    <row r="62" spans="1:8" x14ac:dyDescent="0.35">
      <c r="A62" s="88" t="s">
        <v>668</v>
      </c>
      <c r="B62" s="89"/>
      <c r="C62" s="89"/>
      <c r="D62" s="48"/>
      <c r="E62" s="6">
        <v>0</v>
      </c>
      <c r="F62" s="6">
        <v>0</v>
      </c>
      <c r="G62" s="6">
        <v>0</v>
      </c>
      <c r="H62" s="6">
        <v>0</v>
      </c>
    </row>
    <row r="63" spans="1:8" ht="18" customHeight="1" x14ac:dyDescent="0.35">
      <c r="A63" s="88" t="s">
        <v>742</v>
      </c>
      <c r="B63" s="89"/>
      <c r="C63" s="89"/>
      <c r="D63" s="48"/>
      <c r="E63" s="6">
        <v>0</v>
      </c>
      <c r="F63" s="6">
        <v>0</v>
      </c>
      <c r="G63" s="6">
        <v>0</v>
      </c>
      <c r="H63" s="6">
        <v>0</v>
      </c>
    </row>
    <row r="64" spans="1:8" ht="17.5" customHeight="1" x14ac:dyDescent="0.35">
      <c r="A64" s="88" t="s">
        <v>743</v>
      </c>
      <c r="B64" s="89"/>
      <c r="C64" s="89"/>
      <c r="D64" s="48"/>
      <c r="E64" s="6">
        <v>0</v>
      </c>
      <c r="F64" s="6">
        <v>0</v>
      </c>
      <c r="G64" s="6">
        <v>0</v>
      </c>
      <c r="H64" s="6">
        <v>0</v>
      </c>
    </row>
    <row r="65" spans="1:8" ht="14.5" x14ac:dyDescent="0.35">
      <c r="A65" s="90" t="s">
        <v>669</v>
      </c>
      <c r="B65" s="89"/>
      <c r="C65" s="89"/>
      <c r="D65" s="48"/>
      <c r="E65" s="6">
        <v>0</v>
      </c>
      <c r="F65" s="6">
        <v>0</v>
      </c>
      <c r="G65" s="6">
        <v>0</v>
      </c>
      <c r="H65" s="6">
        <v>0</v>
      </c>
    </row>
    <row r="66" spans="1:8" x14ac:dyDescent="0.35">
      <c r="A66" s="88" t="s">
        <v>791</v>
      </c>
      <c r="B66" s="89"/>
      <c r="C66" s="89"/>
      <c r="D66" s="48">
        <v>90000</v>
      </c>
      <c r="E66" s="6">
        <v>0</v>
      </c>
      <c r="F66" s="6">
        <v>0</v>
      </c>
      <c r="G66" s="6">
        <v>0</v>
      </c>
      <c r="H66" s="6">
        <v>0</v>
      </c>
    </row>
    <row r="67" spans="1:8" ht="20" customHeight="1" x14ac:dyDescent="0.35">
      <c r="A67" s="90" t="s">
        <v>744</v>
      </c>
      <c r="B67" s="89"/>
      <c r="C67" s="89"/>
      <c r="D67" s="48"/>
      <c r="E67" s="6">
        <v>0</v>
      </c>
      <c r="F67" s="6">
        <v>0</v>
      </c>
      <c r="G67" s="6">
        <v>0</v>
      </c>
      <c r="H67" s="6">
        <v>0</v>
      </c>
    </row>
    <row r="68" spans="1:8" ht="16" thickBot="1" x14ac:dyDescent="0.4">
      <c r="A68" s="88" t="s">
        <v>670</v>
      </c>
      <c r="B68" s="85"/>
      <c r="C68" s="85"/>
      <c r="D68" s="21"/>
      <c r="E68" s="10">
        <v>0</v>
      </c>
      <c r="F68" s="10">
        <v>0</v>
      </c>
      <c r="G68" s="10">
        <v>0</v>
      </c>
      <c r="H68" s="10">
        <v>0</v>
      </c>
    </row>
    <row r="69" spans="1:8" x14ac:dyDescent="0.35">
      <c r="A69" s="87" t="s">
        <v>6</v>
      </c>
      <c r="B69" s="23">
        <f t="shared" ref="B69:H69" si="1">SUM(B8:B68)</f>
        <v>0</v>
      </c>
      <c r="C69" s="23">
        <f t="shared" si="1"/>
        <v>0</v>
      </c>
      <c r="D69" s="23">
        <f>SUM(D8:D68)+1871800+1202194</f>
        <v>4067721</v>
      </c>
      <c r="E69" s="23">
        <f t="shared" si="1"/>
        <v>0</v>
      </c>
      <c r="F69" s="23">
        <f t="shared" si="1"/>
        <v>0</v>
      </c>
      <c r="G69" s="23">
        <f t="shared" si="1"/>
        <v>0</v>
      </c>
      <c r="H69" s="23">
        <f t="shared" si="1"/>
        <v>0</v>
      </c>
    </row>
    <row r="70" spans="1:8" x14ac:dyDescent="0.35">
      <c r="D70" s="91" t="s">
        <v>776</v>
      </c>
      <c r="E70" s="20"/>
      <c r="F70" s="20"/>
      <c r="G70" s="20"/>
      <c r="H70" s="20"/>
    </row>
    <row r="71" spans="1:8" ht="16" thickBot="1" x14ac:dyDescent="0.4">
      <c r="A71" s="50" t="s">
        <v>671</v>
      </c>
      <c r="B71" s="25">
        <f t="shared" ref="B71:H71" si="2">SUM(B6+B69)</f>
        <v>0</v>
      </c>
      <c r="C71" s="25">
        <f t="shared" si="2"/>
        <v>0</v>
      </c>
      <c r="D71" s="25">
        <f t="shared" si="2"/>
        <v>4980539</v>
      </c>
      <c r="E71" s="25">
        <f t="shared" si="2"/>
        <v>0</v>
      </c>
      <c r="F71" s="25">
        <f t="shared" si="2"/>
        <v>0</v>
      </c>
      <c r="G71" s="25">
        <f t="shared" si="2"/>
        <v>0</v>
      </c>
      <c r="H71" s="25">
        <f t="shared" si="2"/>
        <v>0</v>
      </c>
    </row>
    <row r="72" spans="1:8" ht="16" thickTop="1" x14ac:dyDescent="0.35"/>
    <row r="73" spans="1:8" ht="22" customHeight="1" x14ac:dyDescent="0.35">
      <c r="A73" s="111" t="s">
        <v>777</v>
      </c>
      <c r="B73" s="111"/>
      <c r="C73" s="111"/>
      <c r="D73" s="111"/>
    </row>
  </sheetData>
  <sheetProtection sheet="1" objects="1" scenarios="1" selectLockedCells="1"/>
  <mergeCells count="1">
    <mergeCell ref="A73:D7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EFE90-1F49-4625-B031-6F255E05C37D}">
  <dimension ref="A1:L50"/>
  <sheetViews>
    <sheetView workbookViewId="0">
      <selection activeCell="K2" sqref="K2"/>
    </sheetView>
  </sheetViews>
  <sheetFormatPr defaultRowHeight="15.5" x14ac:dyDescent="0.35"/>
  <cols>
    <col min="1" max="1" width="33.453125" style="39" customWidth="1"/>
    <col min="2" max="8" width="12.6328125" style="6" customWidth="1"/>
    <col min="9" max="11" width="8.7265625" style="3"/>
    <col min="12" max="12" width="48.81640625" style="3" customWidth="1"/>
    <col min="13" max="16384" width="8.7265625" style="3"/>
  </cols>
  <sheetData>
    <row r="1" spans="1:12" ht="55" customHeight="1" thickTop="1" thickBot="1" x14ac:dyDescent="0.4">
      <c r="A1" s="12" t="s">
        <v>672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12" ht="25.5" customHeight="1" thickTop="1" x14ac:dyDescent="0.35">
      <c r="A2" s="83"/>
      <c r="B2" s="15"/>
      <c r="C2" s="15"/>
      <c r="D2" s="15"/>
      <c r="E2" s="5"/>
      <c r="F2" s="5"/>
      <c r="G2" s="5"/>
    </row>
    <row r="3" spans="1:12" x14ac:dyDescent="0.35">
      <c r="A3" s="83" t="s">
        <v>673</v>
      </c>
      <c r="B3" s="86"/>
      <c r="C3" s="86"/>
      <c r="D3" s="20"/>
      <c r="E3" s="40">
        <v>0</v>
      </c>
      <c r="F3" s="40">
        <v>0</v>
      </c>
      <c r="G3" s="40">
        <v>0</v>
      </c>
      <c r="H3" s="40">
        <v>0</v>
      </c>
    </row>
    <row r="4" spans="1:12" x14ac:dyDescent="0.35">
      <c r="A4" s="83" t="s">
        <v>674</v>
      </c>
      <c r="B4" s="86"/>
      <c r="C4" s="86"/>
      <c r="D4" s="20"/>
      <c r="E4" s="40">
        <v>0</v>
      </c>
      <c r="F4" s="40">
        <v>0</v>
      </c>
      <c r="G4" s="40">
        <v>0</v>
      </c>
      <c r="H4" s="40">
        <v>0</v>
      </c>
    </row>
    <row r="5" spans="1:12" ht="16" thickBot="1" x14ac:dyDescent="0.4">
      <c r="A5" s="83" t="s">
        <v>675</v>
      </c>
      <c r="B5" s="85"/>
      <c r="C5" s="85"/>
      <c r="D5" s="21"/>
      <c r="E5" s="41">
        <v>0</v>
      </c>
      <c r="F5" s="41">
        <v>0</v>
      </c>
      <c r="G5" s="41">
        <v>0</v>
      </c>
      <c r="H5" s="41">
        <v>0</v>
      </c>
    </row>
    <row r="6" spans="1:12" x14ac:dyDescent="0.35">
      <c r="A6" s="87" t="s">
        <v>5</v>
      </c>
      <c r="B6" s="29">
        <f t="shared" ref="B6:H6" si="0">SUM(B3:B5)</f>
        <v>0</v>
      </c>
      <c r="C6" s="29">
        <f t="shared" si="0"/>
        <v>0</v>
      </c>
      <c r="D6" s="29">
        <v>768369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29">
        <f t="shared" si="0"/>
        <v>0</v>
      </c>
    </row>
    <row r="7" spans="1:12" x14ac:dyDescent="0.35">
      <c r="A7" s="83"/>
      <c r="B7" s="20"/>
      <c r="C7" s="20"/>
      <c r="D7" s="20"/>
    </row>
    <row r="8" spans="1:12" x14ac:dyDescent="0.35">
      <c r="A8" s="83" t="s">
        <v>676</v>
      </c>
      <c r="B8" s="84"/>
      <c r="C8" s="84"/>
      <c r="D8" s="20"/>
      <c r="E8" s="6">
        <v>0</v>
      </c>
      <c r="F8" s="6">
        <v>0</v>
      </c>
      <c r="G8" s="6">
        <v>0</v>
      </c>
      <c r="H8" s="6">
        <v>0</v>
      </c>
    </row>
    <row r="9" spans="1:12" ht="20" customHeight="1" x14ac:dyDescent="0.35">
      <c r="A9" s="83" t="s">
        <v>679</v>
      </c>
      <c r="B9" s="84"/>
      <c r="C9" s="84"/>
      <c r="D9" s="20"/>
      <c r="E9" s="6">
        <v>0</v>
      </c>
      <c r="F9" s="6">
        <v>0</v>
      </c>
      <c r="G9" s="6">
        <v>0</v>
      </c>
      <c r="H9" s="6">
        <v>0</v>
      </c>
    </row>
    <row r="10" spans="1:12" x14ac:dyDescent="0.35">
      <c r="A10" s="83" t="s">
        <v>699</v>
      </c>
      <c r="B10" s="84"/>
      <c r="C10" s="84"/>
      <c r="D10" s="20"/>
      <c r="E10" s="6">
        <v>0</v>
      </c>
      <c r="F10" s="6">
        <v>0</v>
      </c>
      <c r="G10" s="6">
        <v>0</v>
      </c>
      <c r="H10" s="6">
        <v>0</v>
      </c>
      <c r="L10" s="39"/>
    </row>
    <row r="11" spans="1:12" x14ac:dyDescent="0.35">
      <c r="A11" s="83" t="s">
        <v>680</v>
      </c>
      <c r="B11" s="84"/>
      <c r="C11" s="84"/>
      <c r="D11" s="20"/>
      <c r="E11" s="6">
        <v>0</v>
      </c>
      <c r="F11" s="6">
        <v>0</v>
      </c>
      <c r="G11" s="6">
        <v>0</v>
      </c>
      <c r="H11" s="6">
        <v>0</v>
      </c>
      <c r="L11" s="39"/>
    </row>
    <row r="12" spans="1:12" x14ac:dyDescent="0.35">
      <c r="A12" s="83" t="s">
        <v>681</v>
      </c>
      <c r="B12" s="84"/>
      <c r="C12" s="84"/>
      <c r="D12" s="20"/>
      <c r="E12" s="6">
        <v>0</v>
      </c>
      <c r="F12" s="6">
        <v>0</v>
      </c>
      <c r="G12" s="6">
        <v>0</v>
      </c>
      <c r="H12" s="6">
        <v>0</v>
      </c>
      <c r="L12" s="39"/>
    </row>
    <row r="13" spans="1:12" x14ac:dyDescent="0.35">
      <c r="A13" s="83" t="s">
        <v>682</v>
      </c>
      <c r="B13" s="84"/>
      <c r="C13" s="84"/>
      <c r="D13" s="20"/>
      <c r="E13" s="6">
        <v>0</v>
      </c>
      <c r="F13" s="6">
        <v>0</v>
      </c>
      <c r="G13" s="6">
        <v>0</v>
      </c>
      <c r="H13" s="6">
        <v>0</v>
      </c>
      <c r="L13" s="39"/>
    </row>
    <row r="14" spans="1:12" x14ac:dyDescent="0.35">
      <c r="A14" s="83" t="s">
        <v>683</v>
      </c>
      <c r="B14" s="84"/>
      <c r="C14" s="84"/>
      <c r="D14" s="20"/>
      <c r="E14" s="6">
        <v>0</v>
      </c>
      <c r="F14" s="6">
        <v>0</v>
      </c>
      <c r="G14" s="6">
        <v>0</v>
      </c>
      <c r="H14" s="6">
        <v>0</v>
      </c>
      <c r="L14" s="39"/>
    </row>
    <row r="15" spans="1:12" x14ac:dyDescent="0.35">
      <c r="A15" s="83" t="s">
        <v>684</v>
      </c>
      <c r="B15" s="84"/>
      <c r="C15" s="84"/>
      <c r="D15" s="20"/>
      <c r="E15" s="6">
        <v>0</v>
      </c>
      <c r="F15" s="6">
        <v>0</v>
      </c>
      <c r="G15" s="6">
        <v>0</v>
      </c>
      <c r="H15" s="6">
        <v>0</v>
      </c>
      <c r="L15" s="42"/>
    </row>
    <row r="16" spans="1:12" x14ac:dyDescent="0.35">
      <c r="A16" s="83" t="s">
        <v>685</v>
      </c>
      <c r="B16" s="84"/>
      <c r="C16" s="84"/>
      <c r="D16" s="20"/>
      <c r="E16" s="6">
        <v>0</v>
      </c>
      <c r="F16" s="6">
        <v>0</v>
      </c>
      <c r="G16" s="6">
        <v>0</v>
      </c>
      <c r="H16" s="6">
        <v>0</v>
      </c>
      <c r="L16" s="42"/>
    </row>
    <row r="17" spans="1:12" x14ac:dyDescent="0.35">
      <c r="A17" s="83" t="s">
        <v>686</v>
      </c>
      <c r="B17" s="84"/>
      <c r="C17" s="84"/>
      <c r="D17" s="20"/>
      <c r="E17" s="6">
        <v>0</v>
      </c>
      <c r="F17" s="6">
        <v>0</v>
      </c>
      <c r="G17" s="6">
        <v>0</v>
      </c>
      <c r="H17" s="6">
        <v>0</v>
      </c>
      <c r="L17" s="42"/>
    </row>
    <row r="18" spans="1:12" x14ac:dyDescent="0.35">
      <c r="A18" s="83" t="s">
        <v>687</v>
      </c>
      <c r="B18" s="84"/>
      <c r="C18" s="84"/>
      <c r="D18" s="20"/>
      <c r="E18" s="6">
        <v>0</v>
      </c>
      <c r="F18" s="6">
        <v>0</v>
      </c>
      <c r="G18" s="6">
        <v>0</v>
      </c>
      <c r="H18" s="6">
        <v>0</v>
      </c>
      <c r="L18" s="39"/>
    </row>
    <row r="19" spans="1:12" x14ac:dyDescent="0.35">
      <c r="A19" s="88" t="s">
        <v>688</v>
      </c>
      <c r="B19" s="84"/>
      <c r="C19" s="84"/>
      <c r="D19" s="20"/>
      <c r="E19" s="6">
        <v>0</v>
      </c>
      <c r="F19" s="6">
        <v>0</v>
      </c>
      <c r="G19" s="6">
        <v>0</v>
      </c>
      <c r="H19" s="6">
        <v>0</v>
      </c>
      <c r="L19" s="39"/>
    </row>
    <row r="20" spans="1:12" x14ac:dyDescent="0.35">
      <c r="A20" s="88" t="s">
        <v>689</v>
      </c>
      <c r="B20" s="84"/>
      <c r="C20" s="84"/>
      <c r="D20" s="20"/>
      <c r="E20" s="6">
        <v>0</v>
      </c>
      <c r="F20" s="6">
        <v>0</v>
      </c>
      <c r="G20" s="6">
        <v>0</v>
      </c>
      <c r="H20" s="6">
        <v>0</v>
      </c>
      <c r="L20" s="42"/>
    </row>
    <row r="21" spans="1:12" x14ac:dyDescent="0.35">
      <c r="A21" s="88" t="s">
        <v>690</v>
      </c>
      <c r="B21" s="84"/>
      <c r="C21" s="84"/>
      <c r="D21" s="20"/>
      <c r="E21" s="6">
        <v>0</v>
      </c>
      <c r="F21" s="6">
        <v>0</v>
      </c>
      <c r="G21" s="6">
        <v>0</v>
      </c>
      <c r="H21" s="6">
        <v>0</v>
      </c>
      <c r="L21" s="39"/>
    </row>
    <row r="22" spans="1:12" x14ac:dyDescent="0.35">
      <c r="A22" s="88" t="s">
        <v>691</v>
      </c>
      <c r="B22" s="84"/>
      <c r="C22" s="84"/>
      <c r="D22" s="20"/>
      <c r="E22" s="6">
        <v>0</v>
      </c>
      <c r="F22" s="6">
        <v>0</v>
      </c>
      <c r="G22" s="6">
        <v>0</v>
      </c>
      <c r="H22" s="6">
        <v>0</v>
      </c>
      <c r="L22" s="42"/>
    </row>
    <row r="23" spans="1:12" x14ac:dyDescent="0.35">
      <c r="A23" s="88" t="s">
        <v>692</v>
      </c>
      <c r="B23" s="89"/>
      <c r="C23" s="89"/>
      <c r="D23" s="48"/>
      <c r="E23" s="6">
        <v>0</v>
      </c>
      <c r="F23" s="6">
        <v>0</v>
      </c>
      <c r="G23" s="6">
        <v>0</v>
      </c>
      <c r="H23" s="6">
        <v>0</v>
      </c>
      <c r="L23" s="42"/>
    </row>
    <row r="24" spans="1:12" x14ac:dyDescent="0.35">
      <c r="A24" s="88" t="s">
        <v>693</v>
      </c>
      <c r="B24" s="89"/>
      <c r="C24" s="89"/>
      <c r="D24" s="48"/>
      <c r="E24" s="6">
        <v>0</v>
      </c>
      <c r="F24" s="6">
        <v>0</v>
      </c>
      <c r="G24" s="6">
        <v>0</v>
      </c>
      <c r="H24" s="6">
        <v>0</v>
      </c>
    </row>
    <row r="25" spans="1:12" x14ac:dyDescent="0.35">
      <c r="A25" s="88" t="s">
        <v>694</v>
      </c>
      <c r="B25" s="89"/>
      <c r="C25" s="89"/>
      <c r="D25" s="48"/>
      <c r="E25" s="6">
        <v>0</v>
      </c>
      <c r="F25" s="6">
        <v>0</v>
      </c>
      <c r="G25" s="6">
        <v>0</v>
      </c>
      <c r="H25" s="6">
        <v>0</v>
      </c>
    </row>
    <row r="26" spans="1:12" x14ac:dyDescent="0.35">
      <c r="A26" s="88" t="s">
        <v>695</v>
      </c>
      <c r="B26" s="89"/>
      <c r="C26" s="89"/>
      <c r="D26" s="48">
        <v>848234</v>
      </c>
      <c r="E26" s="6">
        <v>0</v>
      </c>
      <c r="F26" s="6">
        <v>0</v>
      </c>
      <c r="G26" s="6">
        <v>0</v>
      </c>
      <c r="H26" s="6">
        <v>0</v>
      </c>
    </row>
    <row r="27" spans="1:12" ht="14.5" x14ac:dyDescent="0.35">
      <c r="A27" s="92" t="s">
        <v>702</v>
      </c>
      <c r="B27" s="89"/>
      <c r="C27" s="89"/>
      <c r="D27" s="48"/>
      <c r="E27" s="6">
        <v>0</v>
      </c>
      <c r="F27" s="6">
        <v>0</v>
      </c>
      <c r="G27" s="6">
        <v>0</v>
      </c>
      <c r="H27" s="6">
        <v>0</v>
      </c>
    </row>
    <row r="28" spans="1:12" ht="14.5" x14ac:dyDescent="0.35">
      <c r="A28" s="92" t="s">
        <v>703</v>
      </c>
      <c r="B28" s="89"/>
      <c r="C28" s="89"/>
      <c r="D28" s="48"/>
      <c r="E28" s="6">
        <v>0</v>
      </c>
      <c r="F28" s="6">
        <v>0</v>
      </c>
      <c r="G28" s="6">
        <v>0</v>
      </c>
      <c r="H28" s="6">
        <v>0</v>
      </c>
    </row>
    <row r="29" spans="1:12" ht="29" customHeight="1" x14ac:dyDescent="0.35">
      <c r="A29" s="92" t="s">
        <v>704</v>
      </c>
      <c r="B29" s="89"/>
      <c r="C29" s="89"/>
      <c r="D29" s="48"/>
      <c r="E29" s="6">
        <v>0</v>
      </c>
      <c r="F29" s="6">
        <v>0</v>
      </c>
      <c r="G29" s="6">
        <v>0</v>
      </c>
      <c r="H29" s="6">
        <v>0</v>
      </c>
    </row>
    <row r="30" spans="1:12" ht="20" customHeight="1" x14ac:dyDescent="0.35">
      <c r="A30" s="92" t="s">
        <v>705</v>
      </c>
      <c r="B30" s="89"/>
      <c r="C30" s="89"/>
      <c r="D30" s="48"/>
      <c r="E30" s="6">
        <v>0</v>
      </c>
      <c r="F30" s="6">
        <v>0</v>
      </c>
      <c r="G30" s="6">
        <v>0</v>
      </c>
      <c r="H30" s="6">
        <v>0</v>
      </c>
    </row>
    <row r="31" spans="1:12" ht="20.5" customHeight="1" x14ac:dyDescent="0.35">
      <c r="A31" s="83" t="s">
        <v>706</v>
      </c>
      <c r="B31" s="89"/>
      <c r="C31" s="89"/>
      <c r="D31" s="48"/>
      <c r="E31" s="6">
        <v>0</v>
      </c>
      <c r="F31" s="6">
        <v>0</v>
      </c>
      <c r="G31" s="6">
        <v>0</v>
      </c>
      <c r="H31" s="6">
        <v>0</v>
      </c>
    </row>
    <row r="32" spans="1:12" ht="21.5" customHeight="1" x14ac:dyDescent="0.35">
      <c r="A32" s="83" t="s">
        <v>707</v>
      </c>
      <c r="B32" s="89"/>
      <c r="C32" s="89"/>
      <c r="D32" s="48"/>
      <c r="E32" s="6">
        <v>0</v>
      </c>
      <c r="F32" s="6">
        <v>0</v>
      </c>
      <c r="G32" s="6">
        <v>0</v>
      </c>
      <c r="H32" s="6">
        <v>0</v>
      </c>
    </row>
    <row r="33" spans="1:8" ht="21.5" customHeight="1" x14ac:dyDescent="0.35">
      <c r="A33" s="83" t="s">
        <v>708</v>
      </c>
      <c r="B33" s="89"/>
      <c r="C33" s="89"/>
      <c r="D33" s="48"/>
      <c r="E33" s="6">
        <v>0</v>
      </c>
      <c r="F33" s="6">
        <v>0</v>
      </c>
      <c r="G33" s="6">
        <v>0</v>
      </c>
      <c r="H33" s="6">
        <v>0</v>
      </c>
    </row>
    <row r="34" spans="1:8" ht="21" customHeight="1" x14ac:dyDescent="0.35">
      <c r="A34" s="83" t="s">
        <v>709</v>
      </c>
      <c r="B34" s="89"/>
      <c r="C34" s="89"/>
      <c r="D34" s="48"/>
      <c r="E34" s="6">
        <v>0</v>
      </c>
      <c r="F34" s="6">
        <v>0</v>
      </c>
      <c r="G34" s="6">
        <v>0</v>
      </c>
      <c r="H34" s="6">
        <v>0</v>
      </c>
    </row>
    <row r="35" spans="1:8" ht="28.5" x14ac:dyDescent="0.35">
      <c r="A35" s="92" t="s">
        <v>710</v>
      </c>
      <c r="B35" s="89"/>
      <c r="C35" s="89"/>
      <c r="D35" s="48"/>
      <c r="E35" s="6">
        <v>0</v>
      </c>
      <c r="F35" s="6">
        <v>0</v>
      </c>
      <c r="G35" s="6">
        <v>0</v>
      </c>
      <c r="H35" s="6">
        <v>0</v>
      </c>
    </row>
    <row r="36" spans="1:8" ht="28.5" x14ac:dyDescent="0.35">
      <c r="A36" s="92" t="s">
        <v>711</v>
      </c>
      <c r="B36" s="89"/>
      <c r="C36" s="89"/>
      <c r="D36" s="48"/>
      <c r="E36" s="6">
        <v>0</v>
      </c>
      <c r="F36" s="6">
        <v>0</v>
      </c>
      <c r="G36" s="6">
        <v>0</v>
      </c>
      <c r="H36" s="6">
        <v>0</v>
      </c>
    </row>
    <row r="37" spans="1:8" ht="19" customHeight="1" x14ac:dyDescent="0.35">
      <c r="A37" s="88" t="s">
        <v>712</v>
      </c>
      <c r="B37" s="89"/>
      <c r="C37" s="89"/>
      <c r="D37" s="48"/>
      <c r="E37" s="6">
        <v>0</v>
      </c>
      <c r="F37" s="6">
        <v>0</v>
      </c>
      <c r="G37" s="6">
        <v>0</v>
      </c>
      <c r="H37" s="6">
        <v>0</v>
      </c>
    </row>
    <row r="38" spans="1:8" ht="19.5" customHeight="1" x14ac:dyDescent="0.35">
      <c r="A38" s="88" t="s">
        <v>713</v>
      </c>
      <c r="B38" s="89"/>
      <c r="C38" s="89"/>
      <c r="D38" s="48"/>
      <c r="E38" s="6">
        <v>0</v>
      </c>
      <c r="F38" s="6">
        <v>0</v>
      </c>
      <c r="G38" s="6">
        <v>0</v>
      </c>
      <c r="H38" s="6">
        <v>0</v>
      </c>
    </row>
    <row r="39" spans="1:8" ht="16.5" customHeight="1" x14ac:dyDescent="0.35">
      <c r="A39" s="88" t="s">
        <v>696</v>
      </c>
      <c r="B39" s="89"/>
      <c r="C39" s="89"/>
      <c r="D39" s="48"/>
      <c r="E39" s="6">
        <v>0</v>
      </c>
      <c r="F39" s="6">
        <v>0</v>
      </c>
      <c r="G39" s="6">
        <v>0</v>
      </c>
      <c r="H39" s="6">
        <v>0</v>
      </c>
    </row>
    <row r="40" spans="1:8" ht="17.5" customHeight="1" x14ac:dyDescent="0.35">
      <c r="A40" s="88" t="s">
        <v>714</v>
      </c>
      <c r="B40" s="89"/>
      <c r="C40" s="89"/>
      <c r="D40" s="48"/>
      <c r="E40" s="6">
        <v>0</v>
      </c>
      <c r="F40" s="6">
        <v>0</v>
      </c>
      <c r="G40" s="6">
        <v>0</v>
      </c>
      <c r="H40" s="6">
        <v>0</v>
      </c>
    </row>
    <row r="41" spans="1:8" ht="14.5" x14ac:dyDescent="0.35">
      <c r="A41" s="90" t="s">
        <v>697</v>
      </c>
      <c r="B41" s="89"/>
      <c r="C41" s="89"/>
      <c r="D41" s="48"/>
      <c r="E41" s="6">
        <v>0</v>
      </c>
      <c r="F41" s="6">
        <v>0</v>
      </c>
      <c r="G41" s="6">
        <v>0</v>
      </c>
      <c r="H41" s="6">
        <v>0</v>
      </c>
    </row>
    <row r="42" spans="1:8" ht="17" customHeight="1" x14ac:dyDescent="0.35">
      <c r="A42" s="90" t="s">
        <v>698</v>
      </c>
      <c r="B42" s="89"/>
      <c r="C42" s="89"/>
      <c r="D42" s="48"/>
      <c r="E42" s="6">
        <v>0</v>
      </c>
      <c r="F42" s="6">
        <v>0</v>
      </c>
      <c r="G42" s="6">
        <v>0</v>
      </c>
      <c r="H42" s="6">
        <v>0</v>
      </c>
    </row>
    <row r="43" spans="1:8" ht="28.5" x14ac:dyDescent="0.35">
      <c r="A43" s="90" t="s">
        <v>700</v>
      </c>
      <c r="B43" s="89"/>
      <c r="C43" s="89"/>
      <c r="D43" s="48"/>
      <c r="E43" s="6">
        <v>0</v>
      </c>
      <c r="F43" s="6">
        <v>0</v>
      </c>
      <c r="G43" s="6">
        <v>0</v>
      </c>
      <c r="H43" s="6">
        <v>0</v>
      </c>
    </row>
    <row r="44" spans="1:8" ht="29" customHeight="1" x14ac:dyDescent="0.35">
      <c r="A44" s="90" t="s">
        <v>701</v>
      </c>
      <c r="B44" s="89"/>
      <c r="C44" s="89"/>
      <c r="D44" s="48"/>
      <c r="E44" s="6">
        <v>0</v>
      </c>
      <c r="F44" s="6">
        <v>0</v>
      </c>
      <c r="G44" s="6">
        <v>0</v>
      </c>
      <c r="H44" s="6">
        <v>0</v>
      </c>
    </row>
    <row r="45" spans="1:8" ht="16" thickBot="1" x14ac:dyDescent="0.4">
      <c r="A45" s="88" t="s">
        <v>792</v>
      </c>
      <c r="B45" s="85"/>
      <c r="C45" s="85"/>
      <c r="D45" s="21">
        <v>45000</v>
      </c>
      <c r="E45" s="10">
        <v>0</v>
      </c>
      <c r="F45" s="10">
        <v>0</v>
      </c>
      <c r="G45" s="10">
        <v>0</v>
      </c>
      <c r="H45" s="10">
        <v>0</v>
      </c>
    </row>
    <row r="46" spans="1:8" x14ac:dyDescent="0.35">
      <c r="A46" s="87" t="s">
        <v>6</v>
      </c>
      <c r="B46" s="23">
        <f>SUM(B8:B45)</f>
        <v>0</v>
      </c>
      <c r="C46" s="23">
        <f t="shared" ref="C46:H46" si="1">SUM(C8:C45)</f>
        <v>0</v>
      </c>
      <c r="D46" s="23">
        <f>SUM(D8:D45)+1401734+1776500</f>
        <v>4071468</v>
      </c>
      <c r="E46" s="23">
        <f t="shared" si="1"/>
        <v>0</v>
      </c>
      <c r="F46" s="23">
        <f t="shared" si="1"/>
        <v>0</v>
      </c>
      <c r="G46" s="23">
        <f t="shared" si="1"/>
        <v>0</v>
      </c>
      <c r="H46" s="23">
        <f t="shared" si="1"/>
        <v>0</v>
      </c>
    </row>
    <row r="47" spans="1:8" x14ac:dyDescent="0.35">
      <c r="A47" s="83"/>
      <c r="B47" s="20"/>
      <c r="C47" s="20"/>
      <c r="D47" s="91" t="s">
        <v>778</v>
      </c>
      <c r="E47" s="20"/>
      <c r="F47" s="20"/>
      <c r="G47" s="20"/>
      <c r="H47" s="20"/>
    </row>
    <row r="48" spans="1:8" ht="16" thickBot="1" x14ac:dyDescent="0.4">
      <c r="A48" s="50" t="s">
        <v>763</v>
      </c>
      <c r="B48" s="25">
        <f t="shared" ref="B48:H48" si="2">SUM(B6+B46)</f>
        <v>0</v>
      </c>
      <c r="C48" s="25">
        <f t="shared" si="2"/>
        <v>0</v>
      </c>
      <c r="D48" s="25">
        <f t="shared" si="2"/>
        <v>4839837</v>
      </c>
      <c r="E48" s="25">
        <f t="shared" si="2"/>
        <v>0</v>
      </c>
      <c r="F48" s="25">
        <f t="shared" si="2"/>
        <v>0</v>
      </c>
      <c r="G48" s="25">
        <f t="shared" si="2"/>
        <v>0</v>
      </c>
      <c r="H48" s="25">
        <f t="shared" si="2"/>
        <v>0</v>
      </c>
    </row>
    <row r="49" spans="1:4" ht="16" thickTop="1" x14ac:dyDescent="0.35">
      <c r="A49" s="83"/>
      <c r="B49" s="20"/>
      <c r="C49" s="20"/>
      <c r="D49" s="20"/>
    </row>
    <row r="50" spans="1:4" x14ac:dyDescent="0.35">
      <c r="A50" s="111" t="s">
        <v>779</v>
      </c>
      <c r="B50" s="111"/>
      <c r="C50" s="111"/>
      <c r="D50" s="111"/>
    </row>
  </sheetData>
  <sheetProtection sheet="1" objects="1" scenarios="1" selectLockedCells="1"/>
  <mergeCells count="1">
    <mergeCell ref="A50:D5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7192-8DE1-4510-8F04-891EF210B410}">
  <dimension ref="A1:H24"/>
  <sheetViews>
    <sheetView workbookViewId="0">
      <selection activeCell="G3" sqref="G3"/>
    </sheetView>
  </sheetViews>
  <sheetFormatPr defaultRowHeight="15.5" x14ac:dyDescent="0.35"/>
  <cols>
    <col min="1" max="1" width="32.6328125" style="4" customWidth="1"/>
    <col min="2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745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5.5" customHeight="1" thickTop="1" x14ac:dyDescent="0.35">
      <c r="A2" s="14"/>
      <c r="B2" s="15"/>
      <c r="C2" s="15"/>
      <c r="D2" s="15"/>
      <c r="E2" s="5"/>
      <c r="F2" s="5"/>
      <c r="G2" s="5"/>
    </row>
    <row r="3" spans="1:8" x14ac:dyDescent="0.35">
      <c r="A3" s="83" t="s">
        <v>746</v>
      </c>
      <c r="B3" s="84"/>
      <c r="C3" s="84"/>
      <c r="D3" s="20"/>
      <c r="E3" s="40">
        <v>0</v>
      </c>
      <c r="F3" s="40">
        <v>0</v>
      </c>
      <c r="G3" s="40">
        <v>0</v>
      </c>
      <c r="H3" s="40">
        <v>0</v>
      </c>
    </row>
    <row r="4" spans="1:8" x14ac:dyDescent="0.35">
      <c r="A4" s="83" t="s">
        <v>747</v>
      </c>
      <c r="B4" s="84"/>
      <c r="C4" s="84"/>
      <c r="D4" s="20"/>
      <c r="E4" s="40">
        <v>0</v>
      </c>
      <c r="F4" s="40">
        <v>0</v>
      </c>
      <c r="G4" s="40">
        <v>0</v>
      </c>
      <c r="H4" s="40">
        <v>0</v>
      </c>
    </row>
    <row r="5" spans="1:8" ht="16" thickBot="1" x14ac:dyDescent="0.4">
      <c r="A5" s="83" t="s">
        <v>748</v>
      </c>
      <c r="B5" s="85"/>
      <c r="C5" s="85"/>
      <c r="D5" s="21"/>
      <c r="E5" s="41">
        <v>0</v>
      </c>
      <c r="F5" s="41">
        <v>0</v>
      </c>
      <c r="G5" s="41">
        <v>0</v>
      </c>
      <c r="H5" s="41">
        <v>0</v>
      </c>
    </row>
    <row r="6" spans="1:8" x14ac:dyDescent="0.35">
      <c r="A6" s="17" t="s">
        <v>5</v>
      </c>
      <c r="B6" s="29">
        <f t="shared" ref="B6:H6" si="0">SUM(B3:B5)</f>
        <v>0</v>
      </c>
      <c r="C6" s="29">
        <f t="shared" si="0"/>
        <v>0</v>
      </c>
      <c r="D6" s="29">
        <v>108788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29">
        <f t="shared" si="0"/>
        <v>0</v>
      </c>
    </row>
    <row r="7" spans="1:8" x14ac:dyDescent="0.35">
      <c r="A7" s="14"/>
      <c r="B7" s="20"/>
      <c r="C7" s="20"/>
      <c r="D7" s="20"/>
    </row>
    <row r="8" spans="1:8" x14ac:dyDescent="0.35">
      <c r="A8" s="14" t="s">
        <v>749</v>
      </c>
      <c r="B8" s="84"/>
      <c r="C8" s="84"/>
      <c r="D8" s="20"/>
      <c r="E8" s="6">
        <v>0</v>
      </c>
      <c r="F8" s="6">
        <v>0</v>
      </c>
      <c r="G8" s="6">
        <v>0</v>
      </c>
      <c r="H8" s="6">
        <v>0</v>
      </c>
    </row>
    <row r="9" spans="1:8" x14ac:dyDescent="0.35">
      <c r="A9" s="83" t="s">
        <v>750</v>
      </c>
      <c r="B9" s="84"/>
      <c r="C9" s="84"/>
      <c r="D9" s="20"/>
      <c r="E9" s="6">
        <v>0</v>
      </c>
      <c r="F9" s="6">
        <v>0</v>
      </c>
      <c r="G9" s="6">
        <v>0</v>
      </c>
      <c r="H9" s="6">
        <v>0</v>
      </c>
    </row>
    <row r="10" spans="1:8" x14ac:dyDescent="0.35">
      <c r="A10" s="83" t="s">
        <v>751</v>
      </c>
      <c r="B10" s="84"/>
      <c r="C10" s="84"/>
      <c r="D10" s="20"/>
      <c r="E10" s="6">
        <v>0</v>
      </c>
      <c r="F10" s="6">
        <v>0</v>
      </c>
      <c r="G10" s="6">
        <v>0</v>
      </c>
      <c r="H10" s="6">
        <v>0</v>
      </c>
    </row>
    <row r="11" spans="1:8" x14ac:dyDescent="0.35">
      <c r="A11" s="14" t="s">
        <v>752</v>
      </c>
      <c r="B11" s="84"/>
      <c r="C11" s="84"/>
      <c r="D11" s="20"/>
      <c r="E11" s="6">
        <v>0</v>
      </c>
      <c r="F11" s="6">
        <v>0</v>
      </c>
      <c r="G11" s="6">
        <v>0</v>
      </c>
      <c r="H11" s="6">
        <v>0</v>
      </c>
    </row>
    <row r="12" spans="1:8" x14ac:dyDescent="0.35">
      <c r="A12" s="14" t="s">
        <v>753</v>
      </c>
      <c r="B12" s="84"/>
      <c r="C12" s="84"/>
      <c r="D12" s="20"/>
      <c r="E12" s="6">
        <v>0</v>
      </c>
      <c r="F12" s="6">
        <v>0</v>
      </c>
      <c r="G12" s="6">
        <v>0</v>
      </c>
      <c r="H12" s="6">
        <v>0</v>
      </c>
    </row>
    <row r="13" spans="1:8" x14ac:dyDescent="0.35">
      <c r="A13" s="14" t="s">
        <v>754</v>
      </c>
      <c r="B13" s="84"/>
      <c r="C13" s="84"/>
      <c r="D13" s="20"/>
      <c r="E13" s="6">
        <v>0</v>
      </c>
      <c r="F13" s="6">
        <v>0</v>
      </c>
      <c r="G13" s="6">
        <v>0</v>
      </c>
      <c r="H13" s="6">
        <v>0</v>
      </c>
    </row>
    <row r="14" spans="1:8" x14ac:dyDescent="0.35">
      <c r="A14" s="14" t="s">
        <v>755</v>
      </c>
      <c r="B14" s="84"/>
      <c r="C14" s="84"/>
      <c r="D14" s="20"/>
      <c r="E14" s="6">
        <v>0</v>
      </c>
      <c r="F14" s="6">
        <v>0</v>
      </c>
      <c r="G14" s="6">
        <v>0</v>
      </c>
      <c r="H14" s="6">
        <v>0</v>
      </c>
    </row>
    <row r="15" spans="1:8" x14ac:dyDescent="0.35">
      <c r="A15" s="14" t="s">
        <v>756</v>
      </c>
      <c r="B15" s="84"/>
      <c r="C15" s="84"/>
      <c r="D15" s="20"/>
      <c r="E15" s="6">
        <v>0</v>
      </c>
      <c r="F15" s="6">
        <v>0</v>
      </c>
      <c r="G15" s="6">
        <v>0</v>
      </c>
      <c r="H15" s="6">
        <v>0</v>
      </c>
    </row>
    <row r="16" spans="1:8" x14ac:dyDescent="0.35">
      <c r="A16" s="14" t="s">
        <v>757</v>
      </c>
      <c r="B16" s="84"/>
      <c r="C16" s="84"/>
      <c r="D16" s="20"/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14" t="s">
        <v>758</v>
      </c>
      <c r="B17" s="84"/>
      <c r="C17" s="84"/>
      <c r="D17" s="20"/>
      <c r="E17" s="6">
        <v>0</v>
      </c>
      <c r="F17" s="6">
        <v>0</v>
      </c>
      <c r="G17" s="6">
        <v>0</v>
      </c>
      <c r="H17" s="6">
        <v>0</v>
      </c>
    </row>
    <row r="18" spans="1:8" x14ac:dyDescent="0.35">
      <c r="A18" s="14" t="s">
        <v>759</v>
      </c>
      <c r="B18" s="84"/>
      <c r="C18" s="84"/>
      <c r="D18" s="20"/>
      <c r="E18" s="6">
        <v>0</v>
      </c>
      <c r="F18" s="6">
        <v>0</v>
      </c>
      <c r="G18" s="6">
        <v>0</v>
      </c>
      <c r="H18" s="6">
        <v>0</v>
      </c>
    </row>
    <row r="19" spans="1:8" x14ac:dyDescent="0.35">
      <c r="A19" s="14" t="s">
        <v>760</v>
      </c>
      <c r="B19" s="84"/>
      <c r="C19" s="84"/>
      <c r="D19" s="20">
        <v>177209</v>
      </c>
      <c r="E19" s="6">
        <v>0</v>
      </c>
      <c r="F19" s="6">
        <v>0</v>
      </c>
      <c r="G19" s="6">
        <v>0</v>
      </c>
      <c r="H19" s="6">
        <v>0</v>
      </c>
    </row>
    <row r="20" spans="1:8" ht="16" thickBot="1" x14ac:dyDescent="0.4">
      <c r="A20" s="14" t="s">
        <v>793</v>
      </c>
      <c r="B20" s="85"/>
      <c r="C20" s="85"/>
      <c r="D20" s="21">
        <v>53000</v>
      </c>
      <c r="E20" s="10">
        <v>0</v>
      </c>
      <c r="F20" s="10">
        <v>0</v>
      </c>
      <c r="G20" s="10">
        <v>0</v>
      </c>
      <c r="H20" s="10">
        <v>0</v>
      </c>
    </row>
    <row r="21" spans="1:8" x14ac:dyDescent="0.35">
      <c r="A21" s="17" t="s">
        <v>6</v>
      </c>
      <c r="B21" s="23">
        <f t="shared" ref="B21:H21" si="1">SUM(B8:B20)</f>
        <v>0</v>
      </c>
      <c r="C21" s="23">
        <f t="shared" si="1"/>
        <v>0</v>
      </c>
      <c r="D21" s="23">
        <f>SUM(D8:D20)+768000</f>
        <v>998209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</row>
    <row r="22" spans="1:8" x14ac:dyDescent="0.35">
      <c r="A22" s="14"/>
      <c r="B22" s="20"/>
      <c r="C22" s="20"/>
      <c r="D22" s="20"/>
      <c r="E22" s="20"/>
      <c r="F22" s="20"/>
      <c r="G22" s="20"/>
      <c r="H22" s="20"/>
    </row>
    <row r="23" spans="1:8" ht="16" thickBot="1" x14ac:dyDescent="0.4">
      <c r="A23" s="35" t="s">
        <v>761</v>
      </c>
      <c r="B23" s="25">
        <f>SUM(B6+B21)</f>
        <v>0</v>
      </c>
      <c r="C23" s="25">
        <f t="shared" ref="C23:H23" si="2">SUM(C6+C21)</f>
        <v>0</v>
      </c>
      <c r="D23" s="25">
        <f t="shared" si="2"/>
        <v>1106997</v>
      </c>
      <c r="E23" s="25">
        <f t="shared" si="2"/>
        <v>0</v>
      </c>
      <c r="F23" s="25">
        <f t="shared" si="2"/>
        <v>0</v>
      </c>
      <c r="G23" s="25">
        <f t="shared" si="2"/>
        <v>0</v>
      </c>
      <c r="H23" s="25">
        <f t="shared" si="2"/>
        <v>0</v>
      </c>
    </row>
    <row r="24" spans="1:8" ht="16" thickTop="1" x14ac:dyDescent="0.35"/>
  </sheetData>
  <sheetProtection sheet="1" objects="1" scenarios="1" selectLockedCells="1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AA55E-4DC2-4376-BDAD-A01BE03C0901}">
  <dimension ref="A1:H69"/>
  <sheetViews>
    <sheetView workbookViewId="0">
      <selection activeCell="E3" sqref="E3"/>
    </sheetView>
  </sheetViews>
  <sheetFormatPr defaultRowHeight="15.5" x14ac:dyDescent="0.35"/>
  <cols>
    <col min="1" max="1" width="32.6328125" style="36" customWidth="1"/>
    <col min="2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342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37"/>
      <c r="B2" s="20"/>
      <c r="C2" s="20"/>
      <c r="D2" s="20"/>
    </row>
    <row r="3" spans="1:8" x14ac:dyDescent="0.35">
      <c r="A3" s="14" t="s">
        <v>326</v>
      </c>
      <c r="B3" s="20">
        <v>29589.41</v>
      </c>
      <c r="C3" s="20">
        <v>31281.69</v>
      </c>
      <c r="D3" s="20">
        <v>29012</v>
      </c>
      <c r="E3" s="6">
        <v>0</v>
      </c>
      <c r="F3" s="6">
        <v>0</v>
      </c>
      <c r="G3" s="6">
        <v>0</v>
      </c>
      <c r="H3" s="6">
        <v>0</v>
      </c>
    </row>
    <row r="4" spans="1:8" x14ac:dyDescent="0.35">
      <c r="A4" s="14" t="s">
        <v>327</v>
      </c>
      <c r="B4" s="20">
        <v>4000</v>
      </c>
      <c r="C4" s="20">
        <v>4000</v>
      </c>
      <c r="D4" s="20">
        <v>4000</v>
      </c>
      <c r="E4" s="6">
        <v>0</v>
      </c>
      <c r="F4" s="6">
        <v>0</v>
      </c>
      <c r="G4" s="6">
        <v>0</v>
      </c>
      <c r="H4" s="6">
        <v>0</v>
      </c>
    </row>
    <row r="5" spans="1:8" x14ac:dyDescent="0.35">
      <c r="A5" s="14" t="s">
        <v>328</v>
      </c>
      <c r="B5" s="20">
        <v>88160.639999999999</v>
      </c>
      <c r="C5" s="20">
        <v>44689.94</v>
      </c>
      <c r="D5" s="20">
        <v>94786</v>
      </c>
      <c r="E5" s="6">
        <v>0</v>
      </c>
      <c r="F5" s="6">
        <v>0</v>
      </c>
      <c r="G5" s="6">
        <v>0</v>
      </c>
      <c r="H5" s="6">
        <v>0</v>
      </c>
    </row>
    <row r="6" spans="1:8" x14ac:dyDescent="0.35">
      <c r="A6" s="14" t="s">
        <v>329</v>
      </c>
      <c r="B6" s="20">
        <v>61411.65</v>
      </c>
      <c r="C6" s="20">
        <v>61865.87</v>
      </c>
      <c r="D6" s="20">
        <v>61328</v>
      </c>
      <c r="E6" s="6">
        <v>0</v>
      </c>
      <c r="F6" s="6">
        <v>0</v>
      </c>
      <c r="G6" s="6">
        <v>0</v>
      </c>
      <c r="H6" s="6">
        <v>0</v>
      </c>
    </row>
    <row r="7" spans="1:8" x14ac:dyDescent="0.35">
      <c r="A7" s="14" t="s">
        <v>330</v>
      </c>
      <c r="B7" s="20">
        <v>0</v>
      </c>
      <c r="C7" s="20">
        <v>775</v>
      </c>
      <c r="D7" s="20">
        <v>775</v>
      </c>
      <c r="E7" s="6">
        <v>0</v>
      </c>
      <c r="F7" s="6">
        <v>0</v>
      </c>
      <c r="G7" s="6">
        <v>0</v>
      </c>
      <c r="H7" s="6">
        <v>0</v>
      </c>
    </row>
    <row r="8" spans="1:8" ht="16" thickBot="1" x14ac:dyDescent="0.4">
      <c r="A8" s="14" t="s">
        <v>331</v>
      </c>
      <c r="B8" s="21">
        <v>0</v>
      </c>
      <c r="C8" s="21">
        <v>0</v>
      </c>
      <c r="D8" s="21">
        <v>0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35">
      <c r="A9" s="17" t="s">
        <v>5</v>
      </c>
      <c r="B9" s="23">
        <f t="shared" ref="B9:H9" si="0">SUM(B3:B8)</f>
        <v>183161.7</v>
      </c>
      <c r="C9" s="23">
        <f t="shared" si="0"/>
        <v>142612.5</v>
      </c>
      <c r="D9" s="23">
        <f t="shared" si="0"/>
        <v>189901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</row>
    <row r="10" spans="1:8" x14ac:dyDescent="0.35">
      <c r="A10" s="14"/>
      <c r="B10" s="20"/>
      <c r="C10" s="20"/>
      <c r="D10" s="20"/>
    </row>
    <row r="11" spans="1:8" x14ac:dyDescent="0.35">
      <c r="A11" s="14" t="s">
        <v>332</v>
      </c>
      <c r="B11" s="20">
        <v>2511.52</v>
      </c>
      <c r="C11" s="20">
        <v>2388.6799999999998</v>
      </c>
      <c r="D11" s="20">
        <v>1000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35">
      <c r="A12" s="14" t="s">
        <v>333</v>
      </c>
      <c r="B12" s="20">
        <v>7599.76</v>
      </c>
      <c r="C12" s="20">
        <v>5406.22</v>
      </c>
      <c r="D12" s="20">
        <v>4000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35">
      <c r="A13" s="14" t="s">
        <v>334</v>
      </c>
      <c r="B13" s="20">
        <v>770</v>
      </c>
      <c r="C13" s="20">
        <v>700</v>
      </c>
      <c r="D13" s="20">
        <v>700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35">
      <c r="A14" s="14" t="s">
        <v>335</v>
      </c>
      <c r="B14" s="20">
        <v>0</v>
      </c>
      <c r="C14" s="20">
        <v>179.15</v>
      </c>
      <c r="D14" s="20">
        <v>100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35">
      <c r="A15" s="14" t="s">
        <v>336</v>
      </c>
      <c r="B15" s="20">
        <v>594.64</v>
      </c>
      <c r="C15" s="20">
        <v>1587.69</v>
      </c>
      <c r="D15" s="20">
        <v>600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35">
      <c r="A16" s="14" t="s">
        <v>337</v>
      </c>
      <c r="B16" s="20">
        <v>991.9</v>
      </c>
      <c r="C16" s="20">
        <v>1062.2</v>
      </c>
      <c r="D16" s="20">
        <v>1200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14" t="s">
        <v>338</v>
      </c>
      <c r="B17" s="20">
        <v>140</v>
      </c>
      <c r="C17" s="20">
        <v>255</v>
      </c>
      <c r="D17" s="20">
        <v>270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35">
      <c r="A18" s="14" t="s">
        <v>339</v>
      </c>
      <c r="B18" s="20">
        <v>11347.28</v>
      </c>
      <c r="C18" s="20">
        <v>11848.78</v>
      </c>
      <c r="D18" s="20">
        <v>13000</v>
      </c>
      <c r="E18" s="6">
        <v>0</v>
      </c>
      <c r="F18" s="6">
        <v>0</v>
      </c>
      <c r="G18" s="6">
        <v>0</v>
      </c>
      <c r="H18" s="6">
        <v>0</v>
      </c>
    </row>
    <row r="19" spans="1:8" ht="16" thickBot="1" x14ac:dyDescent="0.4">
      <c r="A19" s="14" t="s">
        <v>340</v>
      </c>
      <c r="B19" s="21">
        <v>135.63999999999999</v>
      </c>
      <c r="C19" s="21">
        <v>400</v>
      </c>
      <c r="D19" s="21">
        <v>400</v>
      </c>
      <c r="E19" s="10">
        <v>0</v>
      </c>
      <c r="F19" s="10">
        <v>0</v>
      </c>
      <c r="G19" s="10">
        <v>0</v>
      </c>
      <c r="H19" s="10">
        <v>0</v>
      </c>
    </row>
    <row r="20" spans="1:8" x14ac:dyDescent="0.35">
      <c r="A20" s="17" t="s">
        <v>17</v>
      </c>
      <c r="B20" s="23">
        <f t="shared" ref="B20:H20" si="1">SUM(B11:B19)</f>
        <v>24090.739999999998</v>
      </c>
      <c r="C20" s="23">
        <f t="shared" si="1"/>
        <v>23827.72</v>
      </c>
      <c r="D20" s="23">
        <f t="shared" si="1"/>
        <v>21270</v>
      </c>
      <c r="E20" s="23">
        <f t="shared" si="1"/>
        <v>0</v>
      </c>
      <c r="F20" s="23">
        <f t="shared" si="1"/>
        <v>0</v>
      </c>
      <c r="G20" s="23">
        <f t="shared" si="1"/>
        <v>0</v>
      </c>
      <c r="H20" s="23">
        <f t="shared" si="1"/>
        <v>0</v>
      </c>
    </row>
    <row r="21" spans="1:8" x14ac:dyDescent="0.35">
      <c r="A21" s="14"/>
      <c r="B21" s="20"/>
      <c r="C21" s="20"/>
      <c r="D21" s="20"/>
      <c r="E21" s="20"/>
      <c r="F21" s="20"/>
      <c r="G21" s="20"/>
      <c r="H21" s="20"/>
    </row>
    <row r="22" spans="1:8" ht="16" thickBot="1" x14ac:dyDescent="0.4">
      <c r="A22" s="35" t="s">
        <v>341</v>
      </c>
      <c r="B22" s="25">
        <f>SUM(B9+B20)</f>
        <v>207252.44</v>
      </c>
      <c r="C22" s="25">
        <f t="shared" ref="C22:H22" si="2">SUM(C9+C20)</f>
        <v>166440.22</v>
      </c>
      <c r="D22" s="25">
        <f t="shared" si="2"/>
        <v>211171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</row>
    <row r="23" spans="1:8" ht="16" thickTop="1" x14ac:dyDescent="0.35">
      <c r="A23" s="4"/>
    </row>
    <row r="24" spans="1:8" x14ac:dyDescent="0.35">
      <c r="A24" s="4"/>
    </row>
    <row r="25" spans="1:8" x14ac:dyDescent="0.35">
      <c r="A25" s="4"/>
    </row>
    <row r="26" spans="1:8" x14ac:dyDescent="0.35">
      <c r="A26" s="4"/>
    </row>
    <row r="27" spans="1:8" x14ac:dyDescent="0.35">
      <c r="A27" s="4"/>
    </row>
    <row r="28" spans="1:8" x14ac:dyDescent="0.35">
      <c r="A28" s="4"/>
    </row>
    <row r="29" spans="1:8" x14ac:dyDescent="0.35">
      <c r="A29" s="4"/>
    </row>
    <row r="30" spans="1:8" x14ac:dyDescent="0.35">
      <c r="A30" s="4"/>
    </row>
    <row r="31" spans="1:8" x14ac:dyDescent="0.35">
      <c r="A31" s="4"/>
    </row>
    <row r="32" spans="1:8" x14ac:dyDescent="0.35">
      <c r="A32" s="4"/>
    </row>
    <row r="33" spans="1:1" x14ac:dyDescent="0.35">
      <c r="A33" s="4"/>
    </row>
    <row r="34" spans="1:1" x14ac:dyDescent="0.35">
      <c r="A34" s="4"/>
    </row>
    <row r="35" spans="1:1" x14ac:dyDescent="0.35">
      <c r="A35" s="4"/>
    </row>
    <row r="36" spans="1:1" x14ac:dyDescent="0.35">
      <c r="A36" s="4"/>
    </row>
    <row r="37" spans="1:1" x14ac:dyDescent="0.35">
      <c r="A37" s="4"/>
    </row>
    <row r="38" spans="1:1" x14ac:dyDescent="0.35">
      <c r="A38" s="4"/>
    </row>
    <row r="39" spans="1:1" x14ac:dyDescent="0.35">
      <c r="A39" s="4"/>
    </row>
    <row r="40" spans="1:1" x14ac:dyDescent="0.35">
      <c r="A40" s="4"/>
    </row>
    <row r="41" spans="1:1" x14ac:dyDescent="0.35">
      <c r="A41" s="4"/>
    </row>
    <row r="42" spans="1:1" x14ac:dyDescent="0.35">
      <c r="A42" s="4"/>
    </row>
    <row r="43" spans="1:1" x14ac:dyDescent="0.35">
      <c r="A43" s="4"/>
    </row>
    <row r="44" spans="1:1" x14ac:dyDescent="0.35">
      <c r="A44" s="4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4"/>
    </row>
    <row r="51" spans="1:1" x14ac:dyDescent="0.35">
      <c r="A51" s="4"/>
    </row>
    <row r="52" spans="1:1" x14ac:dyDescent="0.35">
      <c r="A52" s="4"/>
    </row>
    <row r="53" spans="1:1" x14ac:dyDescent="0.35">
      <c r="A53" s="4"/>
    </row>
    <row r="54" spans="1:1" x14ac:dyDescent="0.35">
      <c r="A54" s="4"/>
    </row>
    <row r="55" spans="1:1" x14ac:dyDescent="0.35">
      <c r="A55" s="4"/>
    </row>
    <row r="56" spans="1:1" x14ac:dyDescent="0.35">
      <c r="A56" s="4"/>
    </row>
    <row r="57" spans="1:1" x14ac:dyDescent="0.35">
      <c r="A57" s="4"/>
    </row>
    <row r="58" spans="1:1" x14ac:dyDescent="0.35">
      <c r="A58" s="4"/>
    </row>
    <row r="59" spans="1:1" x14ac:dyDescent="0.35">
      <c r="A59" s="4"/>
    </row>
    <row r="60" spans="1:1" x14ac:dyDescent="0.35">
      <c r="A60" s="4"/>
    </row>
    <row r="61" spans="1:1" x14ac:dyDescent="0.35">
      <c r="A61" s="4"/>
    </row>
    <row r="62" spans="1:1" x14ac:dyDescent="0.35">
      <c r="A62" s="4"/>
    </row>
    <row r="63" spans="1:1" x14ac:dyDescent="0.35">
      <c r="A63" s="4"/>
    </row>
    <row r="64" spans="1:1" x14ac:dyDescent="0.35">
      <c r="A64" s="4"/>
    </row>
    <row r="65" spans="1:1" x14ac:dyDescent="0.35">
      <c r="A65" s="4"/>
    </row>
    <row r="66" spans="1:1" x14ac:dyDescent="0.35">
      <c r="A66" s="4"/>
    </row>
    <row r="67" spans="1:1" x14ac:dyDescent="0.35">
      <c r="A67" s="4"/>
    </row>
    <row r="68" spans="1:1" x14ac:dyDescent="0.35">
      <c r="A68" s="4"/>
    </row>
    <row r="69" spans="1:1" x14ac:dyDescent="0.35">
      <c r="A69" s="4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37D27-B1B2-4648-83E0-FEAFF7BD3A9A}">
  <dimension ref="A1:H24"/>
  <sheetViews>
    <sheetView workbookViewId="0">
      <selection activeCell="K2" sqref="K2"/>
    </sheetView>
  </sheetViews>
  <sheetFormatPr defaultRowHeight="15.5" x14ac:dyDescent="0.35"/>
  <cols>
    <col min="1" max="1" width="32.6328125" style="4" customWidth="1"/>
    <col min="2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360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20"/>
      <c r="C2" s="20"/>
      <c r="D2" s="20"/>
    </row>
    <row r="3" spans="1:8" x14ac:dyDescent="0.35">
      <c r="A3" s="14" t="s">
        <v>343</v>
      </c>
      <c r="B3" s="20">
        <v>81362.44</v>
      </c>
      <c r="C3" s="20">
        <v>82990.17</v>
      </c>
      <c r="D3" s="20">
        <v>84325</v>
      </c>
      <c r="E3" s="6">
        <v>0</v>
      </c>
      <c r="F3" s="6">
        <v>0</v>
      </c>
      <c r="G3" s="6">
        <v>0</v>
      </c>
      <c r="H3" s="6">
        <v>0</v>
      </c>
    </row>
    <row r="4" spans="1:8" x14ac:dyDescent="0.35">
      <c r="A4" s="14" t="s">
        <v>344</v>
      </c>
      <c r="B4" s="20">
        <v>91320.11</v>
      </c>
      <c r="C4" s="20">
        <v>97412.79</v>
      </c>
      <c r="D4" s="20">
        <v>103877</v>
      </c>
      <c r="E4" s="6">
        <v>0</v>
      </c>
      <c r="F4" s="6">
        <v>0</v>
      </c>
      <c r="G4" s="6">
        <v>0</v>
      </c>
      <c r="H4" s="6">
        <v>0</v>
      </c>
    </row>
    <row r="5" spans="1:8" x14ac:dyDescent="0.35">
      <c r="A5" s="14" t="s">
        <v>345</v>
      </c>
      <c r="B5" s="20">
        <v>2837.5</v>
      </c>
      <c r="C5" s="20">
        <v>2837.5</v>
      </c>
      <c r="D5" s="20">
        <v>2838</v>
      </c>
      <c r="E5" s="6">
        <v>0</v>
      </c>
      <c r="F5" s="6">
        <v>0</v>
      </c>
      <c r="G5" s="6">
        <v>0</v>
      </c>
      <c r="H5" s="6">
        <v>0</v>
      </c>
    </row>
    <row r="6" spans="1:8" x14ac:dyDescent="0.35">
      <c r="A6" s="14" t="s">
        <v>346</v>
      </c>
      <c r="B6" s="20">
        <v>922.8</v>
      </c>
      <c r="C6" s="20">
        <v>430.64</v>
      </c>
      <c r="D6" s="20">
        <v>1501</v>
      </c>
      <c r="E6" s="6">
        <v>0</v>
      </c>
      <c r="F6" s="6">
        <v>0</v>
      </c>
      <c r="G6" s="6">
        <v>0</v>
      </c>
      <c r="H6" s="6">
        <v>0</v>
      </c>
    </row>
    <row r="7" spans="1:8" x14ac:dyDescent="0.35">
      <c r="A7" s="14" t="s">
        <v>347</v>
      </c>
      <c r="B7" s="20">
        <v>1223</v>
      </c>
      <c r="C7" s="20">
        <v>1271.92</v>
      </c>
      <c r="D7" s="20">
        <v>1631</v>
      </c>
      <c r="E7" s="6">
        <v>0</v>
      </c>
      <c r="F7" s="6">
        <v>0</v>
      </c>
      <c r="G7" s="6">
        <v>0</v>
      </c>
      <c r="H7" s="6">
        <v>0</v>
      </c>
    </row>
    <row r="8" spans="1:8" ht="16" thickBot="1" x14ac:dyDescent="0.4">
      <c r="A8" s="14" t="s">
        <v>348</v>
      </c>
      <c r="B8" s="21">
        <v>95882.29</v>
      </c>
      <c r="C8" s="21">
        <v>97674.01</v>
      </c>
      <c r="D8" s="21">
        <v>107309</v>
      </c>
      <c r="E8" s="10">
        <v>0</v>
      </c>
      <c r="F8" s="10">
        <v>0</v>
      </c>
      <c r="G8" s="10">
        <v>0</v>
      </c>
      <c r="H8" s="10">
        <v>0</v>
      </c>
    </row>
    <row r="9" spans="1:8" x14ac:dyDescent="0.35">
      <c r="A9" s="17" t="s">
        <v>5</v>
      </c>
      <c r="B9" s="23">
        <f t="shared" ref="B9:H9" si="0">SUM(B3:B8)</f>
        <v>273548.13999999996</v>
      </c>
      <c r="C9" s="23">
        <f t="shared" si="0"/>
        <v>282617.03000000003</v>
      </c>
      <c r="D9" s="23">
        <f t="shared" si="0"/>
        <v>301481</v>
      </c>
      <c r="E9" s="23">
        <f t="shared" si="0"/>
        <v>0</v>
      </c>
      <c r="F9" s="23">
        <f t="shared" si="0"/>
        <v>0</v>
      </c>
      <c r="G9" s="23">
        <f t="shared" si="0"/>
        <v>0</v>
      </c>
      <c r="H9" s="23">
        <f t="shared" si="0"/>
        <v>0</v>
      </c>
    </row>
    <row r="10" spans="1:8" x14ac:dyDescent="0.35">
      <c r="A10" s="14"/>
      <c r="B10" s="20"/>
      <c r="C10" s="20"/>
      <c r="D10" s="20"/>
    </row>
    <row r="11" spans="1:8" x14ac:dyDescent="0.35">
      <c r="A11" s="14" t="s">
        <v>349</v>
      </c>
      <c r="B11" s="20">
        <v>510.21</v>
      </c>
      <c r="C11" s="20">
        <v>500</v>
      </c>
      <c r="D11" s="20">
        <v>500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35">
      <c r="A12" s="14" t="s">
        <v>350</v>
      </c>
      <c r="B12" s="20">
        <v>96</v>
      </c>
      <c r="C12" s="20">
        <v>0</v>
      </c>
      <c r="D12" s="20">
        <v>250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35">
      <c r="A13" s="14" t="s">
        <v>351</v>
      </c>
      <c r="B13" s="20">
        <v>2077.06</v>
      </c>
      <c r="C13" s="20">
        <v>0</v>
      </c>
      <c r="D13" s="20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35">
      <c r="A14" s="14" t="s">
        <v>352</v>
      </c>
      <c r="B14" s="20">
        <v>512.35</v>
      </c>
      <c r="C14" s="20">
        <v>433.78</v>
      </c>
      <c r="D14" s="20">
        <v>500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35">
      <c r="A15" s="14" t="s">
        <v>353</v>
      </c>
      <c r="B15" s="20">
        <v>3747.54</v>
      </c>
      <c r="C15" s="20">
        <v>3958.05</v>
      </c>
      <c r="D15" s="20">
        <v>8022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35">
      <c r="A16" s="14" t="s">
        <v>354</v>
      </c>
      <c r="B16" s="20">
        <v>500</v>
      </c>
      <c r="C16" s="20">
        <v>500</v>
      </c>
      <c r="D16" s="20">
        <v>500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14" t="s">
        <v>355</v>
      </c>
      <c r="B17" s="20">
        <v>16654.63</v>
      </c>
      <c r="C17" s="20">
        <v>19288.580000000002</v>
      </c>
      <c r="D17" s="20">
        <v>17071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35">
      <c r="A18" s="14" t="s">
        <v>356</v>
      </c>
      <c r="B18" s="20">
        <v>602.4</v>
      </c>
      <c r="C18" s="20">
        <v>1002.2</v>
      </c>
      <c r="D18" s="20">
        <v>1000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35">
      <c r="A19" s="14" t="s">
        <v>357</v>
      </c>
      <c r="B19" s="20">
        <v>504.14</v>
      </c>
      <c r="C19" s="20">
        <v>144.29</v>
      </c>
      <c r="D19" s="20">
        <v>400</v>
      </c>
      <c r="E19" s="6">
        <v>0</v>
      </c>
      <c r="F19" s="6">
        <v>0</v>
      </c>
      <c r="G19" s="6">
        <v>0</v>
      </c>
      <c r="H19" s="6">
        <v>0</v>
      </c>
    </row>
    <row r="20" spans="1:8" ht="16" thickBot="1" x14ac:dyDescent="0.4">
      <c r="A20" s="14" t="s">
        <v>358</v>
      </c>
      <c r="B20" s="21">
        <v>7150.26</v>
      </c>
      <c r="C20" s="21">
        <v>8727.67</v>
      </c>
      <c r="D20" s="21">
        <v>11175</v>
      </c>
      <c r="E20" s="10">
        <v>0</v>
      </c>
      <c r="F20" s="10">
        <v>0</v>
      </c>
      <c r="G20" s="10">
        <v>0</v>
      </c>
      <c r="H20" s="10">
        <v>0</v>
      </c>
    </row>
    <row r="21" spans="1:8" x14ac:dyDescent="0.35">
      <c r="A21" s="17" t="s">
        <v>6</v>
      </c>
      <c r="B21" s="23">
        <f t="shared" ref="B21:H21" si="1">SUM(B11:B20)</f>
        <v>32354.590000000004</v>
      </c>
      <c r="C21" s="23">
        <f t="shared" si="1"/>
        <v>34554.570000000007</v>
      </c>
      <c r="D21" s="23">
        <f t="shared" si="1"/>
        <v>39418</v>
      </c>
      <c r="E21" s="23">
        <f t="shared" si="1"/>
        <v>0</v>
      </c>
      <c r="F21" s="23">
        <f t="shared" si="1"/>
        <v>0</v>
      </c>
      <c r="G21" s="23">
        <f t="shared" si="1"/>
        <v>0</v>
      </c>
      <c r="H21" s="23">
        <f t="shared" si="1"/>
        <v>0</v>
      </c>
    </row>
    <row r="22" spans="1:8" x14ac:dyDescent="0.35">
      <c r="A22" s="14"/>
      <c r="B22" s="20"/>
      <c r="C22" s="20"/>
      <c r="D22" s="20"/>
      <c r="E22" s="20"/>
      <c r="F22" s="20"/>
      <c r="G22" s="20"/>
      <c r="H22" s="20"/>
    </row>
    <row r="23" spans="1:8" ht="16" thickBot="1" x14ac:dyDescent="0.4">
      <c r="A23" s="35" t="s">
        <v>359</v>
      </c>
      <c r="B23" s="25">
        <f>SUM(B9+B21)</f>
        <v>305902.73</v>
      </c>
      <c r="C23" s="25">
        <f t="shared" ref="C23:H23" si="2">SUM(C9+C21)</f>
        <v>317171.60000000003</v>
      </c>
      <c r="D23" s="25">
        <f t="shared" si="2"/>
        <v>340899</v>
      </c>
      <c r="E23" s="25">
        <f t="shared" si="2"/>
        <v>0</v>
      </c>
      <c r="F23" s="25">
        <f t="shared" si="2"/>
        <v>0</v>
      </c>
      <c r="G23" s="25">
        <f t="shared" si="2"/>
        <v>0</v>
      </c>
      <c r="H23" s="25">
        <f t="shared" si="2"/>
        <v>0</v>
      </c>
    </row>
    <row r="24" spans="1:8" ht="16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AC960-676A-429B-BB58-BE5A0B893DA1}">
  <dimension ref="A1:H20"/>
  <sheetViews>
    <sheetView workbookViewId="0">
      <selection activeCell="K2" sqref="K2"/>
    </sheetView>
  </sheetViews>
  <sheetFormatPr defaultRowHeight="15.5" x14ac:dyDescent="0.35"/>
  <cols>
    <col min="1" max="1" width="32.6328125" style="4" customWidth="1"/>
    <col min="2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361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20"/>
      <c r="C2" s="20"/>
      <c r="D2" s="20"/>
    </row>
    <row r="3" spans="1:8" x14ac:dyDescent="0.35">
      <c r="A3" s="14" t="s">
        <v>362</v>
      </c>
      <c r="B3" s="20">
        <v>68486.62</v>
      </c>
      <c r="C3" s="20">
        <v>69855.61</v>
      </c>
      <c r="D3" s="20">
        <v>70980</v>
      </c>
      <c r="E3" s="6">
        <v>0</v>
      </c>
      <c r="F3" s="6">
        <v>0</v>
      </c>
      <c r="G3" s="6">
        <v>0</v>
      </c>
      <c r="H3" s="6">
        <v>0</v>
      </c>
    </row>
    <row r="4" spans="1:8" x14ac:dyDescent="0.35">
      <c r="A4" s="14" t="s">
        <v>363</v>
      </c>
      <c r="B4" s="20">
        <v>300</v>
      </c>
      <c r="C4" s="20">
        <v>300</v>
      </c>
      <c r="D4" s="20">
        <v>300</v>
      </c>
      <c r="E4" s="6">
        <v>0</v>
      </c>
      <c r="F4" s="6">
        <v>0</v>
      </c>
      <c r="G4" s="6">
        <v>0</v>
      </c>
      <c r="H4" s="6">
        <v>0</v>
      </c>
    </row>
    <row r="5" spans="1:8" x14ac:dyDescent="0.35">
      <c r="A5" s="14" t="s">
        <v>364</v>
      </c>
      <c r="B5" s="20">
        <v>900</v>
      </c>
      <c r="C5" s="20">
        <v>900</v>
      </c>
      <c r="D5" s="20">
        <v>900</v>
      </c>
      <c r="E5" s="6">
        <v>0</v>
      </c>
      <c r="F5" s="6">
        <v>0</v>
      </c>
      <c r="G5" s="6">
        <v>0</v>
      </c>
      <c r="H5" s="6">
        <v>0</v>
      </c>
    </row>
    <row r="6" spans="1:8" x14ac:dyDescent="0.35">
      <c r="A6" s="14" t="s">
        <v>365</v>
      </c>
      <c r="B6" s="20">
        <v>1968.55</v>
      </c>
      <c r="C6" s="20">
        <v>2008</v>
      </c>
      <c r="D6" s="20">
        <v>2048</v>
      </c>
      <c r="E6" s="6">
        <v>0</v>
      </c>
      <c r="F6" s="6">
        <v>0</v>
      </c>
      <c r="G6" s="6">
        <v>0</v>
      </c>
      <c r="H6" s="6">
        <v>0</v>
      </c>
    </row>
    <row r="7" spans="1:8" ht="16" thickBot="1" x14ac:dyDescent="0.4">
      <c r="A7" s="14" t="s">
        <v>366</v>
      </c>
      <c r="B7" s="21">
        <v>1405.22</v>
      </c>
      <c r="C7" s="21">
        <v>1405.22</v>
      </c>
      <c r="D7" s="21">
        <v>1400</v>
      </c>
      <c r="E7" s="10">
        <v>0</v>
      </c>
      <c r="F7" s="10">
        <v>0</v>
      </c>
      <c r="G7" s="10">
        <v>0</v>
      </c>
      <c r="H7" s="10">
        <v>0</v>
      </c>
    </row>
    <row r="8" spans="1:8" x14ac:dyDescent="0.35">
      <c r="A8" s="17" t="s">
        <v>5</v>
      </c>
      <c r="B8" s="23">
        <f t="shared" ref="B8:H8" si="0">SUM(B3:B7)</f>
        <v>73060.39</v>
      </c>
      <c r="C8" s="23">
        <f t="shared" si="0"/>
        <v>74468.83</v>
      </c>
      <c r="D8" s="23">
        <f t="shared" si="0"/>
        <v>75628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</row>
    <row r="9" spans="1:8" x14ac:dyDescent="0.35">
      <c r="A9" s="14"/>
      <c r="B9" s="20"/>
      <c r="C9" s="20"/>
      <c r="D9" s="20"/>
    </row>
    <row r="10" spans="1:8" x14ac:dyDescent="0.35">
      <c r="A10" s="14" t="s">
        <v>367</v>
      </c>
      <c r="B10" s="20">
        <v>64232</v>
      </c>
      <c r="C10" s="20">
        <v>49357.7</v>
      </c>
      <c r="D10" s="20">
        <v>71000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35">
      <c r="A11" s="14" t="s">
        <v>368</v>
      </c>
      <c r="B11" s="20">
        <v>2251.1999999999998</v>
      </c>
      <c r="C11" s="20">
        <v>2520</v>
      </c>
      <c r="D11" s="20">
        <v>2500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35">
      <c r="A12" s="14" t="s">
        <v>369</v>
      </c>
      <c r="B12" s="20">
        <v>223.45</v>
      </c>
      <c r="C12" s="20">
        <v>267.33</v>
      </c>
      <c r="D12" s="20">
        <v>1000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35">
      <c r="A13" s="14" t="s">
        <v>370</v>
      </c>
      <c r="B13" s="20">
        <v>121.18</v>
      </c>
      <c r="C13" s="20">
        <v>161.87</v>
      </c>
      <c r="D13" s="20">
        <v>500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35">
      <c r="A14" s="14" t="s">
        <v>371</v>
      </c>
      <c r="B14" s="20">
        <v>355.2</v>
      </c>
      <c r="C14" s="20">
        <v>29.6</v>
      </c>
      <c r="D14" s="20">
        <v>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35">
      <c r="A15" s="14" t="s">
        <v>372</v>
      </c>
      <c r="B15" s="20">
        <v>379.94</v>
      </c>
      <c r="C15" s="20">
        <v>499.51</v>
      </c>
      <c r="D15" s="20">
        <v>500</v>
      </c>
      <c r="E15" s="6">
        <v>0</v>
      </c>
      <c r="F15" s="6">
        <v>0</v>
      </c>
      <c r="G15" s="6">
        <v>0</v>
      </c>
      <c r="H15" s="6">
        <v>0</v>
      </c>
    </row>
    <row r="16" spans="1:8" ht="16" thickBot="1" x14ac:dyDescent="0.4">
      <c r="A16" s="14" t="s">
        <v>373</v>
      </c>
      <c r="B16" s="21">
        <v>1901.6</v>
      </c>
      <c r="C16" s="21">
        <v>2263.5</v>
      </c>
      <c r="D16" s="21">
        <v>2500</v>
      </c>
      <c r="E16" s="10">
        <v>0</v>
      </c>
      <c r="F16" s="10">
        <v>0</v>
      </c>
      <c r="G16" s="10">
        <v>0</v>
      </c>
      <c r="H16" s="10">
        <v>0</v>
      </c>
    </row>
    <row r="17" spans="1:8" x14ac:dyDescent="0.35">
      <c r="A17" s="17" t="s">
        <v>374</v>
      </c>
      <c r="B17" s="23">
        <f t="shared" ref="B17:H17" si="1">SUM(B10:B16)</f>
        <v>69464.569999999992</v>
      </c>
      <c r="C17" s="23">
        <f t="shared" si="1"/>
        <v>55099.51</v>
      </c>
      <c r="D17" s="23">
        <f t="shared" si="1"/>
        <v>78000</v>
      </c>
      <c r="E17" s="23">
        <f t="shared" si="1"/>
        <v>0</v>
      </c>
      <c r="F17" s="23">
        <f t="shared" si="1"/>
        <v>0</v>
      </c>
      <c r="G17" s="23">
        <f t="shared" si="1"/>
        <v>0</v>
      </c>
      <c r="H17" s="23">
        <f t="shared" si="1"/>
        <v>0</v>
      </c>
    </row>
    <row r="18" spans="1:8" x14ac:dyDescent="0.35">
      <c r="A18" s="14"/>
      <c r="B18" s="20"/>
      <c r="C18" s="20"/>
      <c r="D18" s="20"/>
      <c r="E18" s="20"/>
      <c r="F18" s="20"/>
      <c r="G18" s="20"/>
      <c r="H18" s="20"/>
    </row>
    <row r="19" spans="1:8" ht="16" thickBot="1" x14ac:dyDescent="0.4">
      <c r="A19" s="35" t="s">
        <v>375</v>
      </c>
      <c r="B19" s="25">
        <f>SUM(B8+B17)</f>
        <v>142524.96</v>
      </c>
      <c r="C19" s="25">
        <f t="shared" ref="C19:H19" si="2">SUM(C8+C17)</f>
        <v>129568.34</v>
      </c>
      <c r="D19" s="25">
        <f t="shared" si="2"/>
        <v>153628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</row>
    <row r="20" spans="1:8" ht="16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AD732-5E9D-4EB2-83C1-A1EC12CEFF61}">
  <dimension ref="A1:H18"/>
  <sheetViews>
    <sheetView zoomScaleNormal="100" workbookViewId="0">
      <selection activeCell="E3" sqref="E3"/>
    </sheetView>
  </sheetViews>
  <sheetFormatPr defaultRowHeight="14.5" x14ac:dyDescent="0.35"/>
  <cols>
    <col min="1" max="1" width="32.6328125" style="3" customWidth="1"/>
    <col min="2" max="8" width="12.6328125" style="3" customWidth="1"/>
    <col min="9" max="16384" width="8.7265625" style="3"/>
  </cols>
  <sheetData>
    <row r="1" spans="1:8" ht="55" customHeight="1" thickTop="1" thickBot="1" x14ac:dyDescent="0.4">
      <c r="A1" s="12" t="s">
        <v>19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8"/>
      <c r="C2" s="18"/>
      <c r="D2" s="18"/>
      <c r="E2" s="8"/>
      <c r="F2" s="8"/>
      <c r="G2" s="8"/>
      <c r="H2" s="8"/>
    </row>
    <row r="3" spans="1:8" ht="15.5" x14ac:dyDescent="0.35">
      <c r="A3" s="77" t="s">
        <v>20</v>
      </c>
      <c r="B3" s="62">
        <v>171346.12</v>
      </c>
      <c r="C3" s="62">
        <v>182066.21</v>
      </c>
      <c r="D3" s="62">
        <v>185743</v>
      </c>
      <c r="E3" s="61">
        <v>0</v>
      </c>
      <c r="F3" s="61">
        <v>0</v>
      </c>
      <c r="G3" s="61">
        <v>0</v>
      </c>
      <c r="H3" s="61">
        <v>0</v>
      </c>
    </row>
    <row r="4" spans="1:8" ht="15.5" x14ac:dyDescent="0.35">
      <c r="A4" s="77" t="s">
        <v>21</v>
      </c>
      <c r="B4" s="62">
        <v>95897.43</v>
      </c>
      <c r="C4" s="62">
        <v>100417.66</v>
      </c>
      <c r="D4" s="62">
        <v>102034</v>
      </c>
      <c r="E4" s="61">
        <v>0</v>
      </c>
      <c r="F4" s="61">
        <v>0</v>
      </c>
      <c r="G4" s="61">
        <v>0</v>
      </c>
      <c r="H4" s="61">
        <v>0</v>
      </c>
    </row>
    <row r="5" spans="1:8" ht="15.5" x14ac:dyDescent="0.35">
      <c r="A5" s="77" t="s">
        <v>22</v>
      </c>
      <c r="B5" s="62">
        <v>1850</v>
      </c>
      <c r="C5" s="62">
        <v>1850</v>
      </c>
      <c r="D5" s="62">
        <v>1850</v>
      </c>
      <c r="E5" s="61">
        <v>0</v>
      </c>
      <c r="F5" s="61">
        <v>0</v>
      </c>
      <c r="G5" s="61">
        <v>0</v>
      </c>
      <c r="H5" s="61">
        <v>0</v>
      </c>
    </row>
    <row r="6" spans="1:8" ht="15.5" x14ac:dyDescent="0.35">
      <c r="A6" s="77" t="s">
        <v>23</v>
      </c>
      <c r="B6" s="80">
        <v>2720</v>
      </c>
      <c r="C6" s="62">
        <v>2886</v>
      </c>
      <c r="D6" s="62">
        <v>2943</v>
      </c>
      <c r="E6" s="61">
        <v>0</v>
      </c>
      <c r="F6" s="61">
        <v>0</v>
      </c>
      <c r="G6" s="61">
        <v>0</v>
      </c>
      <c r="H6" s="61">
        <v>0</v>
      </c>
    </row>
    <row r="7" spans="1:8" ht="16" thickBot="1" x14ac:dyDescent="0.4">
      <c r="A7" s="77" t="s">
        <v>24</v>
      </c>
      <c r="B7" s="16">
        <v>54302.77</v>
      </c>
      <c r="C7" s="16">
        <v>57591.62</v>
      </c>
      <c r="D7" s="16">
        <v>60851</v>
      </c>
      <c r="E7" s="7">
        <v>0</v>
      </c>
      <c r="F7" s="7">
        <v>0</v>
      </c>
      <c r="G7" s="7">
        <v>0</v>
      </c>
      <c r="H7" s="7">
        <v>0</v>
      </c>
    </row>
    <row r="8" spans="1:8" ht="15.5" x14ac:dyDescent="0.35">
      <c r="A8" s="17" t="s">
        <v>5</v>
      </c>
      <c r="B8" s="18">
        <f t="shared" ref="B8:H8" si="0">SUM(B3:B7)</f>
        <v>326116.32</v>
      </c>
      <c r="C8" s="18">
        <f t="shared" si="0"/>
        <v>344811.49</v>
      </c>
      <c r="D8" s="18">
        <f t="shared" si="0"/>
        <v>353421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0</v>
      </c>
    </row>
    <row r="9" spans="1:8" ht="15.5" x14ac:dyDescent="0.35">
      <c r="A9" s="35"/>
      <c r="B9" s="18"/>
      <c r="C9" s="18"/>
      <c r="D9" s="18"/>
      <c r="E9" s="8"/>
      <c r="F9" s="8"/>
      <c r="G9" s="8"/>
      <c r="H9" s="8"/>
    </row>
    <row r="10" spans="1:8" ht="15.5" x14ac:dyDescent="0.35">
      <c r="A10" s="14" t="s">
        <v>25</v>
      </c>
      <c r="B10" s="15">
        <v>176.88</v>
      </c>
      <c r="C10" s="15">
        <v>341.4</v>
      </c>
      <c r="D10" s="15">
        <v>600</v>
      </c>
      <c r="E10" s="5">
        <v>0</v>
      </c>
      <c r="F10" s="5">
        <v>0</v>
      </c>
      <c r="G10" s="5">
        <v>0</v>
      </c>
      <c r="H10" s="5">
        <v>0</v>
      </c>
    </row>
    <row r="11" spans="1:8" ht="15.5" x14ac:dyDescent="0.35">
      <c r="A11" s="14" t="s">
        <v>26</v>
      </c>
      <c r="B11" s="15">
        <v>1070.6500000000001</v>
      </c>
      <c r="C11" s="15">
        <v>1424</v>
      </c>
      <c r="D11" s="15">
        <v>1200</v>
      </c>
      <c r="E11" s="5">
        <v>0</v>
      </c>
      <c r="F11" s="5">
        <v>0</v>
      </c>
      <c r="G11" s="5">
        <v>0</v>
      </c>
      <c r="H11" s="5">
        <v>0</v>
      </c>
    </row>
    <row r="12" spans="1:8" ht="15.5" x14ac:dyDescent="0.35">
      <c r="A12" s="56" t="s">
        <v>27</v>
      </c>
      <c r="B12" s="15">
        <v>3375.78</v>
      </c>
      <c r="C12" s="62">
        <v>2374.59</v>
      </c>
      <c r="D12" s="62">
        <v>2600</v>
      </c>
      <c r="E12" s="61">
        <v>0</v>
      </c>
      <c r="F12" s="61">
        <v>0</v>
      </c>
      <c r="G12" s="61">
        <v>0</v>
      </c>
      <c r="H12" s="61">
        <v>0</v>
      </c>
    </row>
    <row r="13" spans="1:8" ht="15.5" x14ac:dyDescent="0.35">
      <c r="A13" s="14" t="s">
        <v>28</v>
      </c>
      <c r="B13" s="62">
        <v>220</v>
      </c>
      <c r="C13" s="62">
        <v>1149.0999999999999</v>
      </c>
      <c r="D13" s="62">
        <v>850</v>
      </c>
      <c r="E13" s="61">
        <v>0</v>
      </c>
      <c r="F13" s="61">
        <v>0</v>
      </c>
      <c r="G13" s="61">
        <v>0</v>
      </c>
      <c r="H13" s="61">
        <v>0</v>
      </c>
    </row>
    <row r="14" spans="1:8" ht="16" thickBot="1" x14ac:dyDescent="0.4">
      <c r="A14" s="14" t="s">
        <v>29</v>
      </c>
      <c r="B14" s="16">
        <v>530</v>
      </c>
      <c r="C14" s="16">
        <v>262.64999999999998</v>
      </c>
      <c r="D14" s="16">
        <v>613</v>
      </c>
      <c r="E14" s="7">
        <v>0</v>
      </c>
      <c r="F14" s="7">
        <v>0</v>
      </c>
      <c r="G14" s="7">
        <v>0</v>
      </c>
      <c r="H14" s="7">
        <v>0</v>
      </c>
    </row>
    <row r="15" spans="1:8" ht="15.5" x14ac:dyDescent="0.35">
      <c r="A15" s="17" t="s">
        <v>17</v>
      </c>
      <c r="B15" s="18">
        <f t="shared" ref="B15:H15" si="1">SUM(B10:B14)</f>
        <v>5373.31</v>
      </c>
      <c r="C15" s="18">
        <f t="shared" si="1"/>
        <v>5551.74</v>
      </c>
      <c r="D15" s="18">
        <f t="shared" si="1"/>
        <v>5863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</row>
    <row r="16" spans="1:8" x14ac:dyDescent="0.35">
      <c r="A16" s="30"/>
      <c r="B16" s="30"/>
      <c r="C16" s="30"/>
      <c r="D16" s="30"/>
      <c r="E16" s="30"/>
      <c r="F16" s="30"/>
      <c r="G16" s="30"/>
      <c r="H16" s="30"/>
    </row>
    <row r="17" spans="1:8" ht="16" thickBot="1" x14ac:dyDescent="0.4">
      <c r="A17" s="14" t="s">
        <v>7</v>
      </c>
      <c r="B17" s="25">
        <f>SUM(B8+B15)</f>
        <v>331489.63</v>
      </c>
      <c r="C17" s="25">
        <f t="shared" ref="C17:H17" si="2">SUM(C8+C15)</f>
        <v>350363.23</v>
      </c>
      <c r="D17" s="25">
        <f t="shared" si="2"/>
        <v>359284</v>
      </c>
      <c r="E17" s="25">
        <f t="shared" si="2"/>
        <v>0</v>
      </c>
      <c r="F17" s="25">
        <f t="shared" si="2"/>
        <v>0</v>
      </c>
      <c r="G17" s="25">
        <f t="shared" si="2"/>
        <v>0</v>
      </c>
      <c r="H17" s="25">
        <f t="shared" si="2"/>
        <v>0</v>
      </c>
    </row>
    <row r="18" spans="1:8" ht="15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51D1-1604-44A6-BC21-7D861444C1C8}">
  <dimension ref="A1:H37"/>
  <sheetViews>
    <sheetView workbookViewId="0">
      <selection activeCell="H2" sqref="H2"/>
    </sheetView>
  </sheetViews>
  <sheetFormatPr defaultRowHeight="15.5" x14ac:dyDescent="0.35"/>
  <cols>
    <col min="1" max="1" width="32.6328125" style="4" customWidth="1"/>
    <col min="2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376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20"/>
      <c r="C2" s="20"/>
      <c r="D2" s="20"/>
    </row>
    <row r="3" spans="1:8" x14ac:dyDescent="0.35">
      <c r="A3" s="14" t="s">
        <v>377</v>
      </c>
      <c r="B3" s="20">
        <v>83600.399999999994</v>
      </c>
      <c r="C3" s="20">
        <v>88664.93</v>
      </c>
      <c r="D3" s="20">
        <v>93708</v>
      </c>
      <c r="E3" s="6">
        <v>0</v>
      </c>
      <c r="F3" s="6">
        <v>0</v>
      </c>
      <c r="G3" s="6">
        <v>0</v>
      </c>
      <c r="H3" s="6">
        <v>0</v>
      </c>
    </row>
    <row r="4" spans="1:8" x14ac:dyDescent="0.35">
      <c r="A4" s="14" t="s">
        <v>378</v>
      </c>
      <c r="B4" s="20">
        <v>378804.02</v>
      </c>
      <c r="C4" s="20">
        <v>412505.39</v>
      </c>
      <c r="D4" s="20">
        <v>447662</v>
      </c>
      <c r="E4" s="6">
        <v>0</v>
      </c>
      <c r="F4" s="6">
        <v>0</v>
      </c>
      <c r="G4" s="6">
        <v>0</v>
      </c>
      <c r="H4" s="6">
        <v>0</v>
      </c>
    </row>
    <row r="5" spans="1:8" x14ac:dyDescent="0.35">
      <c r="A5" s="14" t="s">
        <v>379</v>
      </c>
      <c r="B5" s="20">
        <v>38106.25</v>
      </c>
      <c r="C5" s="20">
        <v>27729.5</v>
      </c>
      <c r="D5" s="20">
        <v>40577</v>
      </c>
      <c r="E5" s="6">
        <v>0</v>
      </c>
      <c r="F5" s="6">
        <v>0</v>
      </c>
      <c r="G5" s="6">
        <v>0</v>
      </c>
      <c r="H5" s="6">
        <v>0</v>
      </c>
    </row>
    <row r="6" spans="1:8" x14ac:dyDescent="0.35">
      <c r="A6" s="14" t="s">
        <v>380</v>
      </c>
      <c r="B6" s="20">
        <v>0</v>
      </c>
      <c r="C6" s="20">
        <v>0</v>
      </c>
      <c r="D6" s="20">
        <v>0</v>
      </c>
      <c r="E6" s="6">
        <v>0</v>
      </c>
      <c r="F6" s="6">
        <v>0</v>
      </c>
      <c r="G6" s="6">
        <v>0</v>
      </c>
      <c r="H6" s="6">
        <v>0</v>
      </c>
    </row>
    <row r="7" spans="1:8" x14ac:dyDescent="0.35">
      <c r="A7" s="14" t="s">
        <v>381</v>
      </c>
      <c r="B7" s="20">
        <v>2525</v>
      </c>
      <c r="C7" s="20">
        <v>2525</v>
      </c>
      <c r="D7" s="20">
        <v>2525</v>
      </c>
      <c r="E7" s="6">
        <v>0</v>
      </c>
      <c r="F7" s="6">
        <v>0</v>
      </c>
      <c r="G7" s="6">
        <v>0</v>
      </c>
      <c r="H7" s="6">
        <v>0</v>
      </c>
    </row>
    <row r="8" spans="1:8" x14ac:dyDescent="0.35">
      <c r="A8" s="14" t="s">
        <v>382</v>
      </c>
      <c r="B8" s="20">
        <v>0</v>
      </c>
      <c r="C8" s="20">
        <v>0</v>
      </c>
      <c r="D8" s="20">
        <v>0</v>
      </c>
      <c r="E8" s="6">
        <v>0</v>
      </c>
      <c r="F8" s="6">
        <v>0</v>
      </c>
      <c r="G8" s="6">
        <v>0</v>
      </c>
      <c r="H8" s="6">
        <v>0</v>
      </c>
    </row>
    <row r="9" spans="1:8" ht="16" thickBot="1" x14ac:dyDescent="0.4">
      <c r="A9" s="14" t="s">
        <v>383</v>
      </c>
      <c r="B9" s="21">
        <v>0</v>
      </c>
      <c r="C9" s="21">
        <v>73742.34</v>
      </c>
      <c r="D9" s="21">
        <v>77919</v>
      </c>
      <c r="E9" s="10">
        <v>0</v>
      </c>
      <c r="F9" s="10">
        <v>0</v>
      </c>
      <c r="G9" s="10">
        <v>0</v>
      </c>
      <c r="H9" s="10">
        <v>0</v>
      </c>
    </row>
    <row r="10" spans="1:8" x14ac:dyDescent="0.35">
      <c r="A10" s="17" t="s">
        <v>32</v>
      </c>
      <c r="B10" s="23">
        <f t="shared" ref="B10:H10" si="0">SUM(B3:B9)</f>
        <v>503035.67000000004</v>
      </c>
      <c r="C10" s="23">
        <f t="shared" si="0"/>
        <v>605167.16</v>
      </c>
      <c r="D10" s="23">
        <f t="shared" si="0"/>
        <v>662391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</row>
    <row r="11" spans="1:8" x14ac:dyDescent="0.35">
      <c r="A11" s="14"/>
      <c r="B11" s="20"/>
      <c r="C11" s="20"/>
      <c r="D11" s="20"/>
      <c r="E11" s="20"/>
      <c r="F11" s="20"/>
      <c r="G11" s="20"/>
      <c r="H11" s="20"/>
    </row>
    <row r="12" spans="1:8" x14ac:dyDescent="0.35">
      <c r="A12" s="14" t="s">
        <v>384</v>
      </c>
      <c r="B12" s="20">
        <v>35396.44</v>
      </c>
      <c r="C12" s="20">
        <v>46994.58</v>
      </c>
      <c r="D12" s="20">
        <v>38000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35">
      <c r="A13" s="14" t="s">
        <v>385</v>
      </c>
      <c r="B13" s="20">
        <v>646.67999999999995</v>
      </c>
      <c r="C13" s="20">
        <v>3001.65</v>
      </c>
      <c r="D13" s="20">
        <v>1000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35">
      <c r="A14" s="14" t="s">
        <v>386</v>
      </c>
      <c r="B14" s="20">
        <v>3407.25</v>
      </c>
      <c r="C14" s="20">
        <v>5854.86</v>
      </c>
      <c r="D14" s="20">
        <v>4000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35">
      <c r="A15" s="14" t="s">
        <v>387</v>
      </c>
      <c r="B15" s="20">
        <v>8694.39</v>
      </c>
      <c r="C15" s="20">
        <v>10572.88</v>
      </c>
      <c r="D15" s="20">
        <v>9000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35">
      <c r="A16" s="14" t="s">
        <v>388</v>
      </c>
      <c r="B16" s="20">
        <v>69528.47</v>
      </c>
      <c r="C16" s="20">
        <v>61044.45</v>
      </c>
      <c r="D16" s="20">
        <v>69000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14" t="s">
        <v>389</v>
      </c>
      <c r="B17" s="20">
        <v>1234.8699999999999</v>
      </c>
      <c r="C17" s="20">
        <v>1792.12</v>
      </c>
      <c r="D17" s="20">
        <v>1000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35">
      <c r="A18" s="14" t="s">
        <v>390</v>
      </c>
      <c r="B18" s="20">
        <v>12.08</v>
      </c>
      <c r="C18" s="20">
        <v>530</v>
      </c>
      <c r="D18" s="20">
        <v>300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35">
      <c r="A19" s="14" t="s">
        <v>391</v>
      </c>
      <c r="B19" s="20">
        <v>45</v>
      </c>
      <c r="C19" s="20">
        <v>1020</v>
      </c>
      <c r="D19" s="20">
        <v>300</v>
      </c>
      <c r="E19" s="6">
        <v>0</v>
      </c>
      <c r="F19" s="6">
        <v>0</v>
      </c>
      <c r="G19" s="6">
        <v>0</v>
      </c>
      <c r="H19" s="6">
        <v>0</v>
      </c>
    </row>
    <row r="20" spans="1:8" x14ac:dyDescent="0.35">
      <c r="A20" s="14" t="s">
        <v>392</v>
      </c>
      <c r="B20" s="20">
        <v>39523.82</v>
      </c>
      <c r="C20" s="20">
        <v>39209.822999999997</v>
      </c>
      <c r="D20" s="20">
        <v>42000</v>
      </c>
      <c r="E20" s="6">
        <v>0</v>
      </c>
      <c r="F20" s="6">
        <v>0</v>
      </c>
      <c r="G20" s="6">
        <v>0</v>
      </c>
      <c r="H20" s="6">
        <v>0</v>
      </c>
    </row>
    <row r="21" spans="1:8" x14ac:dyDescent="0.35">
      <c r="A21" s="14" t="s">
        <v>393</v>
      </c>
      <c r="B21" s="20">
        <v>0</v>
      </c>
      <c r="C21" s="20">
        <v>0</v>
      </c>
      <c r="D21" s="20">
        <v>300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35">
      <c r="A22" s="14" t="s">
        <v>394</v>
      </c>
      <c r="B22" s="20">
        <v>17340.75</v>
      </c>
      <c r="C22" s="20">
        <v>16904.03</v>
      </c>
      <c r="D22" s="20">
        <v>18000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35">
      <c r="A23" s="14" t="s">
        <v>395</v>
      </c>
      <c r="B23" s="20">
        <v>13055.39</v>
      </c>
      <c r="C23" s="20">
        <v>12645.11</v>
      </c>
      <c r="D23" s="20">
        <v>19152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35">
      <c r="A24" s="14" t="s">
        <v>396</v>
      </c>
      <c r="B24" s="20">
        <v>10415.200000000001</v>
      </c>
      <c r="C24" s="20">
        <v>11620.5</v>
      </c>
      <c r="D24" s="20">
        <v>10676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35">
      <c r="A25" s="14" t="s">
        <v>397</v>
      </c>
      <c r="B25" s="20">
        <v>1534.93</v>
      </c>
      <c r="C25" s="20">
        <v>0</v>
      </c>
      <c r="D25" s="20">
        <v>0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35">
      <c r="A26" s="14" t="s">
        <v>398</v>
      </c>
      <c r="B26" s="20">
        <v>1241.3599999999999</v>
      </c>
      <c r="C26" s="20">
        <v>1595.22</v>
      </c>
      <c r="D26" s="20">
        <v>1400</v>
      </c>
      <c r="E26" s="6">
        <v>0</v>
      </c>
      <c r="F26" s="6">
        <v>0</v>
      </c>
      <c r="G26" s="6">
        <v>0</v>
      </c>
      <c r="H26" s="6">
        <v>0</v>
      </c>
    </row>
    <row r="27" spans="1:8" x14ac:dyDescent="0.35">
      <c r="A27" s="14" t="s">
        <v>399</v>
      </c>
      <c r="B27" s="20">
        <v>603.79</v>
      </c>
      <c r="C27" s="20">
        <v>1700.86</v>
      </c>
      <c r="D27" s="20">
        <v>1000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35">
      <c r="A28" s="14" t="s">
        <v>400</v>
      </c>
      <c r="B28" s="20">
        <v>1294.97</v>
      </c>
      <c r="C28" s="20">
        <v>1197.52</v>
      </c>
      <c r="D28" s="20">
        <v>1500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35">
      <c r="A29" s="14" t="s">
        <v>401</v>
      </c>
      <c r="B29" s="20">
        <v>3361.45</v>
      </c>
      <c r="C29" s="20">
        <v>3681.76</v>
      </c>
      <c r="D29" s="20">
        <v>3000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35">
      <c r="A30" s="14" t="s">
        <v>402</v>
      </c>
      <c r="B30" s="20">
        <v>0</v>
      </c>
      <c r="C30" s="20">
        <v>5368.74</v>
      </c>
      <c r="D30" s="20">
        <v>500</v>
      </c>
      <c r="E30" s="6">
        <v>0</v>
      </c>
      <c r="F30" s="6">
        <v>0</v>
      </c>
      <c r="G30" s="6">
        <v>0</v>
      </c>
      <c r="H30" s="6">
        <v>0</v>
      </c>
    </row>
    <row r="31" spans="1:8" x14ac:dyDescent="0.35">
      <c r="A31" s="14" t="s">
        <v>403</v>
      </c>
      <c r="B31" s="20">
        <v>773.78</v>
      </c>
      <c r="C31" s="20">
        <v>2481.3200000000002</v>
      </c>
      <c r="D31" s="20">
        <v>3000</v>
      </c>
      <c r="E31" s="6">
        <v>0</v>
      </c>
      <c r="F31" s="6">
        <v>0</v>
      </c>
      <c r="G31" s="6">
        <v>0</v>
      </c>
      <c r="H31" s="6">
        <v>0</v>
      </c>
    </row>
    <row r="32" spans="1:8" x14ac:dyDescent="0.35">
      <c r="A32" s="14" t="s">
        <v>404</v>
      </c>
      <c r="B32" s="20">
        <v>2987.38</v>
      </c>
      <c r="C32" s="20">
        <v>2991.26</v>
      </c>
      <c r="D32" s="20">
        <v>3000</v>
      </c>
      <c r="E32" s="6">
        <v>0</v>
      </c>
      <c r="F32" s="6">
        <v>0</v>
      </c>
      <c r="G32" s="6">
        <v>0</v>
      </c>
      <c r="H32" s="6">
        <v>0</v>
      </c>
    </row>
    <row r="33" spans="1:8" ht="16" thickBot="1" x14ac:dyDescent="0.4">
      <c r="A33" s="14" t="s">
        <v>405</v>
      </c>
      <c r="B33" s="21">
        <v>0</v>
      </c>
      <c r="C33" s="21">
        <v>788.8</v>
      </c>
      <c r="D33" s="21">
        <v>500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35">
      <c r="A34" s="17" t="s">
        <v>406</v>
      </c>
      <c r="B34" s="23">
        <f t="shared" ref="B34:H34" si="1">SUM(B12:B33)</f>
        <v>211098.00000000003</v>
      </c>
      <c r="C34" s="23">
        <f t="shared" si="1"/>
        <v>230995.48299999995</v>
      </c>
      <c r="D34" s="23">
        <f t="shared" si="1"/>
        <v>226628</v>
      </c>
      <c r="E34" s="23">
        <f t="shared" si="1"/>
        <v>0</v>
      </c>
      <c r="F34" s="23">
        <f t="shared" si="1"/>
        <v>0</v>
      </c>
      <c r="G34" s="23">
        <f t="shared" si="1"/>
        <v>0</v>
      </c>
      <c r="H34" s="23">
        <f t="shared" si="1"/>
        <v>0</v>
      </c>
    </row>
    <row r="35" spans="1:8" x14ac:dyDescent="0.35">
      <c r="A35" s="14"/>
      <c r="B35" s="20"/>
      <c r="C35" s="20"/>
      <c r="D35" s="20"/>
      <c r="E35" s="20"/>
      <c r="F35" s="20"/>
      <c r="G35" s="20"/>
      <c r="H35" s="20"/>
    </row>
    <row r="36" spans="1:8" ht="16" thickBot="1" x14ac:dyDescent="0.4">
      <c r="A36" s="35" t="s">
        <v>407</v>
      </c>
      <c r="B36" s="25">
        <f>SUM(B10+B34)</f>
        <v>714133.67</v>
      </c>
      <c r="C36" s="25">
        <f t="shared" ref="C36:H36" si="2">SUM(C10+C34)</f>
        <v>836162.64299999992</v>
      </c>
      <c r="D36" s="25">
        <f t="shared" si="2"/>
        <v>889019</v>
      </c>
      <c r="E36" s="25">
        <f t="shared" si="2"/>
        <v>0</v>
      </c>
      <c r="F36" s="25">
        <f t="shared" si="2"/>
        <v>0</v>
      </c>
      <c r="G36" s="25">
        <f t="shared" si="2"/>
        <v>0</v>
      </c>
      <c r="H36" s="25">
        <f t="shared" si="2"/>
        <v>0</v>
      </c>
    </row>
    <row r="37" spans="1:8" ht="16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2257C-C2E2-4C8A-85CA-81B916349F53}">
  <dimension ref="A1:H34"/>
  <sheetViews>
    <sheetView zoomScaleNormal="100" workbookViewId="0">
      <selection activeCell="F2" sqref="F2"/>
    </sheetView>
  </sheetViews>
  <sheetFormatPr defaultRowHeight="15.5" x14ac:dyDescent="0.35"/>
  <cols>
    <col min="1" max="1" width="32.6328125" style="4" customWidth="1"/>
    <col min="2" max="8" width="12.6328125" style="6" customWidth="1"/>
    <col min="9" max="16384" width="8.7265625" style="3"/>
  </cols>
  <sheetData>
    <row r="1" spans="1:8" ht="55" customHeight="1" thickTop="1" thickBot="1" x14ac:dyDescent="0.4">
      <c r="A1" s="38" t="s">
        <v>408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20"/>
      <c r="C2" s="20"/>
      <c r="D2" s="20"/>
    </row>
    <row r="3" spans="1:8" x14ac:dyDescent="0.35">
      <c r="A3" s="14" t="s">
        <v>409</v>
      </c>
      <c r="B3" s="20">
        <v>98449.2</v>
      </c>
      <c r="C3" s="20">
        <v>100417.66</v>
      </c>
      <c r="D3" s="20">
        <v>102034</v>
      </c>
      <c r="E3" s="6">
        <v>0</v>
      </c>
      <c r="F3" s="6">
        <v>0</v>
      </c>
      <c r="G3" s="6">
        <v>0</v>
      </c>
      <c r="H3" s="6">
        <v>0</v>
      </c>
    </row>
    <row r="4" spans="1:8" x14ac:dyDescent="0.35">
      <c r="A4" s="14" t="s">
        <v>410</v>
      </c>
      <c r="B4" s="20">
        <v>78844.289999999994</v>
      </c>
      <c r="C4" s="20">
        <v>82990.17</v>
      </c>
      <c r="D4" s="20">
        <v>84325</v>
      </c>
      <c r="E4" s="6">
        <v>0</v>
      </c>
      <c r="F4" s="6">
        <v>0</v>
      </c>
      <c r="G4" s="6">
        <v>0</v>
      </c>
      <c r="H4" s="6">
        <v>0</v>
      </c>
    </row>
    <row r="5" spans="1:8" x14ac:dyDescent="0.35">
      <c r="A5" s="14" t="s">
        <v>411</v>
      </c>
      <c r="B5" s="20">
        <v>1675</v>
      </c>
      <c r="C5" s="20">
        <v>1675</v>
      </c>
      <c r="D5" s="20">
        <v>1675</v>
      </c>
      <c r="E5" s="6">
        <v>0</v>
      </c>
      <c r="F5" s="6">
        <v>0</v>
      </c>
      <c r="G5" s="6">
        <v>0</v>
      </c>
      <c r="H5" s="6">
        <v>0</v>
      </c>
    </row>
    <row r="6" spans="1:8" x14ac:dyDescent="0.35">
      <c r="A6" s="14" t="s">
        <v>412</v>
      </c>
      <c r="B6" s="20">
        <v>4327.71</v>
      </c>
      <c r="C6" s="20">
        <v>5270.35</v>
      </c>
      <c r="D6" s="20">
        <v>5377</v>
      </c>
      <c r="E6" s="6">
        <v>0</v>
      </c>
      <c r="F6" s="6">
        <v>0</v>
      </c>
      <c r="G6" s="6">
        <v>0</v>
      </c>
      <c r="H6" s="6">
        <v>0</v>
      </c>
    </row>
    <row r="7" spans="1:8" x14ac:dyDescent="0.35">
      <c r="A7" s="14" t="s">
        <v>413</v>
      </c>
      <c r="B7" s="20">
        <v>115460.13</v>
      </c>
      <c r="C7" s="20">
        <v>124951.93</v>
      </c>
      <c r="D7" s="20">
        <v>131743</v>
      </c>
      <c r="E7" s="6">
        <v>0</v>
      </c>
      <c r="F7" s="6">
        <v>0</v>
      </c>
      <c r="G7" s="6">
        <v>0</v>
      </c>
      <c r="H7" s="6">
        <v>0</v>
      </c>
    </row>
    <row r="8" spans="1:8" x14ac:dyDescent="0.35">
      <c r="A8" s="14" t="s">
        <v>414</v>
      </c>
      <c r="B8" s="20">
        <v>22975.79</v>
      </c>
      <c r="C8" s="20">
        <v>0</v>
      </c>
      <c r="D8" s="20">
        <v>55012</v>
      </c>
      <c r="E8" s="6">
        <v>0</v>
      </c>
      <c r="F8" s="6">
        <v>0</v>
      </c>
      <c r="G8" s="6">
        <v>0</v>
      </c>
      <c r="H8" s="6">
        <v>0</v>
      </c>
    </row>
    <row r="9" spans="1:8" ht="16" thickBot="1" x14ac:dyDescent="0.4">
      <c r="A9" s="14" t="s">
        <v>415</v>
      </c>
      <c r="B9" s="21">
        <v>1250.52</v>
      </c>
      <c r="C9" s="21">
        <v>1006.9</v>
      </c>
      <c r="D9" s="21">
        <v>2198</v>
      </c>
      <c r="E9" s="10">
        <v>0</v>
      </c>
      <c r="F9" s="10">
        <v>0</v>
      </c>
      <c r="G9" s="10">
        <v>0</v>
      </c>
      <c r="H9" s="10">
        <v>0</v>
      </c>
    </row>
    <row r="10" spans="1:8" x14ac:dyDescent="0.35">
      <c r="A10" s="17" t="s">
        <v>5</v>
      </c>
      <c r="B10" s="23">
        <f t="shared" ref="B10:H10" si="0">SUM(B3:B9)</f>
        <v>322982.63999999996</v>
      </c>
      <c r="C10" s="23">
        <f t="shared" si="0"/>
        <v>316312.01</v>
      </c>
      <c r="D10" s="23">
        <f t="shared" si="0"/>
        <v>382364</v>
      </c>
      <c r="E10" s="23">
        <f t="shared" si="0"/>
        <v>0</v>
      </c>
      <c r="F10" s="23">
        <f t="shared" si="0"/>
        <v>0</v>
      </c>
      <c r="G10" s="23">
        <f t="shared" si="0"/>
        <v>0</v>
      </c>
      <c r="H10" s="23">
        <f t="shared" si="0"/>
        <v>0</v>
      </c>
    </row>
    <row r="11" spans="1:8" x14ac:dyDescent="0.35">
      <c r="A11" s="14"/>
      <c r="B11" s="20"/>
      <c r="C11" s="20"/>
      <c r="D11" s="20"/>
    </row>
    <row r="12" spans="1:8" x14ac:dyDescent="0.35">
      <c r="A12" s="14" t="s">
        <v>416</v>
      </c>
      <c r="B12" s="20">
        <v>2765.1</v>
      </c>
      <c r="C12" s="20">
        <v>2444</v>
      </c>
      <c r="D12" s="20">
        <v>2444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35">
      <c r="A13" s="14" t="s">
        <v>417</v>
      </c>
      <c r="B13" s="20">
        <v>9415.2999999999993</v>
      </c>
      <c r="C13" s="20">
        <v>11907.02</v>
      </c>
      <c r="D13" s="20">
        <v>14692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35">
      <c r="A14" s="14" t="s">
        <v>418</v>
      </c>
      <c r="B14" s="20">
        <v>430.14</v>
      </c>
      <c r="C14" s="20">
        <v>918.56</v>
      </c>
      <c r="D14" s="20">
        <v>800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35">
      <c r="A15" s="14" t="s">
        <v>419</v>
      </c>
      <c r="B15" s="20">
        <v>335.06</v>
      </c>
      <c r="C15" s="20">
        <v>0</v>
      </c>
      <c r="D15" s="20">
        <v>497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35">
      <c r="A16" s="14" t="s">
        <v>420</v>
      </c>
      <c r="B16" s="20">
        <v>1119.46</v>
      </c>
      <c r="C16" s="20">
        <v>563.22</v>
      </c>
      <c r="D16" s="20">
        <v>1000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14" t="s">
        <v>421</v>
      </c>
      <c r="B17" s="20">
        <v>2435.14</v>
      </c>
      <c r="C17" s="20">
        <v>2452.64</v>
      </c>
      <c r="D17" s="20">
        <v>2252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35">
      <c r="A18" s="14" t="s">
        <v>422</v>
      </c>
      <c r="B18" s="20">
        <v>425</v>
      </c>
      <c r="C18" s="20">
        <v>300</v>
      </c>
      <c r="D18" s="20">
        <v>475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35">
      <c r="A19" s="14" t="s">
        <v>423</v>
      </c>
      <c r="B19" s="20">
        <v>5997.49</v>
      </c>
      <c r="C19" s="20">
        <v>0</v>
      </c>
      <c r="D19" s="20">
        <v>0</v>
      </c>
      <c r="E19" s="6">
        <v>0</v>
      </c>
      <c r="F19" s="6">
        <v>0</v>
      </c>
      <c r="G19" s="6">
        <v>0</v>
      </c>
      <c r="H19" s="6">
        <v>0</v>
      </c>
    </row>
    <row r="20" spans="1:8" x14ac:dyDescent="0.35">
      <c r="A20" s="14" t="s">
        <v>424</v>
      </c>
      <c r="B20" s="20">
        <v>1205.73</v>
      </c>
      <c r="C20" s="20">
        <v>1721.66</v>
      </c>
      <c r="D20" s="20">
        <v>3600</v>
      </c>
      <c r="E20" s="6">
        <v>0</v>
      </c>
      <c r="F20" s="6">
        <v>0</v>
      </c>
      <c r="G20" s="6">
        <v>0</v>
      </c>
      <c r="H20" s="6">
        <v>0</v>
      </c>
    </row>
    <row r="21" spans="1:8" x14ac:dyDescent="0.35">
      <c r="A21" s="14" t="s">
        <v>425</v>
      </c>
      <c r="B21" s="20">
        <v>3267.61</v>
      </c>
      <c r="C21" s="20">
        <v>4839.29</v>
      </c>
      <c r="D21" s="20">
        <v>5000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35">
      <c r="A22" s="14" t="s">
        <v>426</v>
      </c>
      <c r="B22" s="20">
        <v>6580.16</v>
      </c>
      <c r="C22" s="20">
        <v>6697.4</v>
      </c>
      <c r="D22" s="20">
        <v>7700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35">
      <c r="A23" s="14" t="s">
        <v>427</v>
      </c>
      <c r="B23" s="20">
        <v>19344.490000000002</v>
      </c>
      <c r="C23" s="20">
        <v>19679.7</v>
      </c>
      <c r="D23" s="20">
        <v>21000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35">
      <c r="A24" s="14" t="s">
        <v>428</v>
      </c>
      <c r="B24" s="20">
        <v>0</v>
      </c>
      <c r="C24" s="20">
        <v>0</v>
      </c>
      <c r="D24" s="20">
        <v>100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35">
      <c r="A25" s="14" t="s">
        <v>429</v>
      </c>
      <c r="B25" s="20">
        <v>3102.75</v>
      </c>
      <c r="C25" s="20">
        <v>3238.69</v>
      </c>
      <c r="D25" s="20">
        <v>2300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35">
      <c r="A26" s="14" t="s">
        <v>430</v>
      </c>
      <c r="B26" s="20">
        <v>500.14</v>
      </c>
      <c r="C26" s="20">
        <v>909.7</v>
      </c>
      <c r="D26" s="20">
        <v>200</v>
      </c>
      <c r="E26" s="6">
        <v>0</v>
      </c>
      <c r="F26" s="6">
        <v>0</v>
      </c>
      <c r="G26" s="6">
        <v>0</v>
      </c>
      <c r="H26" s="6">
        <v>0</v>
      </c>
    </row>
    <row r="27" spans="1:8" x14ac:dyDescent="0.35">
      <c r="A27" s="14" t="s">
        <v>431</v>
      </c>
      <c r="B27" s="20">
        <v>2400</v>
      </c>
      <c r="C27" s="20">
        <v>0</v>
      </c>
      <c r="D27" s="20">
        <v>2400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35">
      <c r="A28" s="14" t="s">
        <v>432</v>
      </c>
      <c r="B28" s="20">
        <v>1840.55</v>
      </c>
      <c r="C28" s="20">
        <v>1829.75</v>
      </c>
      <c r="D28" s="20">
        <v>2000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35">
      <c r="A29" s="14" t="s">
        <v>433</v>
      </c>
      <c r="B29" s="20">
        <v>2607.5500000000002</v>
      </c>
      <c r="C29" s="20">
        <v>3184.8</v>
      </c>
      <c r="D29" s="20">
        <v>3000</v>
      </c>
      <c r="E29" s="6">
        <v>0</v>
      </c>
      <c r="F29" s="6">
        <v>0</v>
      </c>
      <c r="G29" s="6">
        <v>0</v>
      </c>
      <c r="H29" s="6">
        <v>0</v>
      </c>
    </row>
    <row r="30" spans="1:8" ht="16" thickBot="1" x14ac:dyDescent="0.4">
      <c r="A30" s="14" t="s">
        <v>434</v>
      </c>
      <c r="B30" s="21">
        <v>3500</v>
      </c>
      <c r="C30" s="21">
        <v>3500</v>
      </c>
      <c r="D30" s="21">
        <v>3500</v>
      </c>
      <c r="E30" s="10">
        <v>0</v>
      </c>
      <c r="F30" s="10">
        <v>0</v>
      </c>
      <c r="G30" s="10">
        <v>0</v>
      </c>
      <c r="H30" s="10">
        <v>0</v>
      </c>
    </row>
    <row r="31" spans="1:8" x14ac:dyDescent="0.35">
      <c r="A31" s="17" t="s">
        <v>17</v>
      </c>
      <c r="B31" s="23">
        <f t="shared" ref="B31:H31" si="1">SUM(B12:B30)</f>
        <v>67271.67</v>
      </c>
      <c r="C31" s="23">
        <f t="shared" si="1"/>
        <v>64186.430000000008</v>
      </c>
      <c r="D31" s="23">
        <f t="shared" si="1"/>
        <v>72960</v>
      </c>
      <c r="E31" s="23">
        <f t="shared" si="1"/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</row>
    <row r="32" spans="1:8" x14ac:dyDescent="0.35">
      <c r="A32" s="14"/>
      <c r="B32" s="20"/>
      <c r="C32" s="20"/>
      <c r="D32" s="20"/>
      <c r="E32" s="20"/>
      <c r="F32" s="20"/>
      <c r="G32" s="20"/>
      <c r="H32" s="20"/>
    </row>
    <row r="33" spans="1:8" ht="16" thickBot="1" x14ac:dyDescent="0.4">
      <c r="A33" s="35" t="s">
        <v>435</v>
      </c>
      <c r="B33" s="25">
        <f>SUM(B10+B31)</f>
        <v>390254.30999999994</v>
      </c>
      <c r="C33" s="25">
        <f t="shared" ref="C33:H33" si="2">SUM(C10+C31)</f>
        <v>380498.44</v>
      </c>
      <c r="D33" s="25">
        <f t="shared" si="2"/>
        <v>455324</v>
      </c>
      <c r="E33" s="25">
        <f t="shared" si="2"/>
        <v>0</v>
      </c>
      <c r="F33" s="25">
        <f t="shared" si="2"/>
        <v>0</v>
      </c>
      <c r="G33" s="25">
        <f t="shared" si="2"/>
        <v>0</v>
      </c>
      <c r="H33" s="25">
        <f t="shared" si="2"/>
        <v>0</v>
      </c>
    </row>
    <row r="34" spans="1:8" ht="16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3B1D2-99DC-437C-9D44-4FBA48E6B077}">
  <dimension ref="A1:H123"/>
  <sheetViews>
    <sheetView zoomScale="115" zoomScaleNormal="115" workbookViewId="0">
      <selection activeCell="E7" sqref="E7"/>
    </sheetView>
  </sheetViews>
  <sheetFormatPr defaultRowHeight="14.5" x14ac:dyDescent="0.35"/>
  <cols>
    <col min="1" max="1" width="32.6328125" style="19" customWidth="1"/>
    <col min="2" max="4" width="12.6328125" style="20" customWidth="1"/>
    <col min="5" max="8" width="12.6328125" style="6" customWidth="1"/>
    <col min="9" max="16384" width="8.7265625" style="3"/>
  </cols>
  <sheetData>
    <row r="1" spans="1:8" ht="55" customHeight="1" thickTop="1" thickBot="1" x14ac:dyDescent="0.4">
      <c r="A1" s="33" t="s">
        <v>438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/>
    <row r="3" spans="1:8" ht="15" thickBot="1" x14ac:dyDescent="0.4">
      <c r="A3" s="19" t="s">
        <v>451</v>
      </c>
      <c r="B3" s="21">
        <v>25532.74</v>
      </c>
      <c r="C3" s="21">
        <v>2577.31</v>
      </c>
      <c r="D3" s="21">
        <v>50000</v>
      </c>
      <c r="E3" s="10">
        <v>0</v>
      </c>
      <c r="F3" s="10">
        <v>0</v>
      </c>
      <c r="G3" s="10">
        <v>0</v>
      </c>
      <c r="H3" s="10">
        <v>0</v>
      </c>
    </row>
    <row r="4" spans="1:8" x14ac:dyDescent="0.35">
      <c r="A4" s="22" t="s">
        <v>6</v>
      </c>
      <c r="B4" s="23">
        <f t="shared" ref="B4:H4" si="0">SUM(B3)</f>
        <v>25532.74</v>
      </c>
      <c r="C4" s="23">
        <f t="shared" si="0"/>
        <v>2577.31</v>
      </c>
      <c r="D4" s="23">
        <f t="shared" si="0"/>
        <v>50000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</row>
    <row r="6" spans="1:8" x14ac:dyDescent="0.35">
      <c r="A6" s="19" t="s">
        <v>452</v>
      </c>
      <c r="B6" s="20">
        <v>93625</v>
      </c>
      <c r="C6" s="20">
        <v>70887.5</v>
      </c>
      <c r="D6" s="20">
        <v>48150</v>
      </c>
      <c r="E6" s="6">
        <v>0</v>
      </c>
      <c r="F6" s="6">
        <v>0</v>
      </c>
      <c r="G6" s="6">
        <v>0</v>
      </c>
      <c r="H6" s="6">
        <v>0</v>
      </c>
    </row>
    <row r="7" spans="1:8" x14ac:dyDescent="0.35">
      <c r="A7" s="19" t="s">
        <v>453</v>
      </c>
      <c r="B7" s="20">
        <v>30050</v>
      </c>
      <c r="C7" s="20">
        <v>15812.5</v>
      </c>
      <c r="D7" s="20">
        <v>1575</v>
      </c>
      <c r="E7" s="6">
        <v>0</v>
      </c>
      <c r="F7" s="6">
        <v>0</v>
      </c>
      <c r="G7" s="6">
        <v>0</v>
      </c>
      <c r="H7" s="6">
        <v>0</v>
      </c>
    </row>
    <row r="8" spans="1:8" x14ac:dyDescent="0.35">
      <c r="A8" s="19" t="s">
        <v>454</v>
      </c>
      <c r="B8" s="20">
        <v>13125</v>
      </c>
      <c r="C8" s="20">
        <v>9937.5</v>
      </c>
      <c r="D8" s="20">
        <v>0</v>
      </c>
      <c r="E8" s="6">
        <v>0</v>
      </c>
      <c r="F8" s="6">
        <v>0</v>
      </c>
      <c r="G8" s="6">
        <v>0</v>
      </c>
      <c r="H8" s="6">
        <v>0</v>
      </c>
    </row>
    <row r="9" spans="1:8" x14ac:dyDescent="0.35">
      <c r="A9" s="19" t="s">
        <v>455</v>
      </c>
      <c r="B9" s="20">
        <v>277971.15999999997</v>
      </c>
      <c r="C9" s="20">
        <v>265056.78000000003</v>
      </c>
      <c r="D9" s="20">
        <v>0</v>
      </c>
      <c r="E9" s="6">
        <v>0</v>
      </c>
      <c r="F9" s="6">
        <v>0</v>
      </c>
      <c r="G9" s="6">
        <v>0</v>
      </c>
      <c r="H9" s="6">
        <v>0</v>
      </c>
    </row>
    <row r="10" spans="1:8" x14ac:dyDescent="0.35">
      <c r="A10" s="19" t="s">
        <v>456</v>
      </c>
      <c r="B10" s="20">
        <v>9187.5</v>
      </c>
      <c r="C10" s="20">
        <v>7787.5</v>
      </c>
      <c r="D10" s="20">
        <v>6388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35">
      <c r="A11" s="19" t="s">
        <v>457</v>
      </c>
      <c r="B11" s="20">
        <v>83910</v>
      </c>
      <c r="C11" s="20">
        <v>73870</v>
      </c>
      <c r="D11" s="20">
        <v>63530</v>
      </c>
      <c r="E11" s="6">
        <v>0</v>
      </c>
      <c r="F11" s="6">
        <v>0</v>
      </c>
      <c r="G11" s="6">
        <v>0</v>
      </c>
      <c r="H11" s="6">
        <v>0</v>
      </c>
    </row>
    <row r="12" spans="1:8" x14ac:dyDescent="0.35">
      <c r="A12" s="19" t="s">
        <v>458</v>
      </c>
      <c r="B12" s="20">
        <v>29147.5</v>
      </c>
      <c r="C12" s="20">
        <v>25787.5</v>
      </c>
      <c r="D12" s="20">
        <v>0</v>
      </c>
      <c r="E12" s="6">
        <v>0</v>
      </c>
      <c r="F12" s="6">
        <v>0</v>
      </c>
      <c r="G12" s="6">
        <v>0</v>
      </c>
      <c r="H12" s="6">
        <v>0</v>
      </c>
    </row>
    <row r="13" spans="1:8" x14ac:dyDescent="0.35">
      <c r="A13" s="19" t="s">
        <v>459</v>
      </c>
      <c r="B13" s="20">
        <v>8645</v>
      </c>
      <c r="C13" s="20">
        <v>7645</v>
      </c>
      <c r="D13" s="20">
        <v>0</v>
      </c>
      <c r="E13" s="6">
        <v>0</v>
      </c>
      <c r="F13" s="6">
        <v>0</v>
      </c>
      <c r="G13" s="6">
        <v>0</v>
      </c>
      <c r="H13" s="6">
        <v>0</v>
      </c>
    </row>
    <row r="14" spans="1:8" x14ac:dyDescent="0.35">
      <c r="A14" s="19" t="s">
        <v>460</v>
      </c>
      <c r="B14" s="20">
        <v>462231.26</v>
      </c>
      <c r="C14" s="20">
        <v>431762.5</v>
      </c>
      <c r="D14" s="20">
        <v>398613</v>
      </c>
      <c r="E14" s="6">
        <v>0</v>
      </c>
      <c r="F14" s="6">
        <v>0</v>
      </c>
      <c r="G14" s="6">
        <v>0</v>
      </c>
      <c r="H14" s="6">
        <v>0</v>
      </c>
    </row>
    <row r="15" spans="1:8" x14ac:dyDescent="0.35">
      <c r="A15" s="19" t="s">
        <v>461</v>
      </c>
      <c r="B15" s="20">
        <v>22875</v>
      </c>
      <c r="C15" s="20">
        <v>21312.5</v>
      </c>
      <c r="D15" s="20">
        <v>0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35">
      <c r="A16" s="19" t="s">
        <v>462</v>
      </c>
      <c r="B16" s="20">
        <v>1280.58</v>
      </c>
      <c r="C16" s="20">
        <v>1221.6099999999999</v>
      </c>
      <c r="D16" s="20">
        <v>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19" t="s">
        <v>463</v>
      </c>
      <c r="B17" s="20">
        <v>21300</v>
      </c>
      <c r="C17" s="20">
        <v>19100</v>
      </c>
      <c r="D17" s="20">
        <v>16900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35">
      <c r="A18" s="19" t="s">
        <v>464</v>
      </c>
      <c r="B18" s="20">
        <v>6075</v>
      </c>
      <c r="C18" s="20">
        <v>4275</v>
      </c>
      <c r="D18" s="20">
        <v>2475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35">
      <c r="A19" s="19" t="s">
        <v>465</v>
      </c>
      <c r="B19" s="20">
        <v>10200</v>
      </c>
      <c r="C19" s="20">
        <v>8600</v>
      </c>
      <c r="D19" s="20">
        <v>7000</v>
      </c>
      <c r="E19" s="6">
        <v>0</v>
      </c>
      <c r="F19" s="6">
        <v>0</v>
      </c>
      <c r="G19" s="6">
        <v>0</v>
      </c>
      <c r="H19" s="6">
        <v>0</v>
      </c>
    </row>
    <row r="20" spans="1:8" x14ac:dyDescent="0.35">
      <c r="A20" s="19" t="s">
        <v>466</v>
      </c>
      <c r="B20" s="20">
        <v>41237.5</v>
      </c>
      <c r="C20" s="20">
        <v>37637.5</v>
      </c>
      <c r="D20" s="20">
        <v>34038</v>
      </c>
      <c r="E20" s="6">
        <v>0</v>
      </c>
      <c r="F20" s="6">
        <v>0</v>
      </c>
      <c r="G20" s="6">
        <v>0</v>
      </c>
      <c r="H20" s="6">
        <v>0</v>
      </c>
    </row>
    <row r="21" spans="1:8" x14ac:dyDescent="0.35">
      <c r="A21" s="19" t="s">
        <v>489</v>
      </c>
      <c r="B21" s="20">
        <v>206031.26</v>
      </c>
      <c r="C21" s="20">
        <v>182281.26</v>
      </c>
      <c r="D21" s="20">
        <v>158532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35">
      <c r="A22" s="19" t="s">
        <v>467</v>
      </c>
      <c r="B22" s="20">
        <v>9900</v>
      </c>
      <c r="C22" s="20">
        <v>7150</v>
      </c>
      <c r="D22" s="20">
        <v>4400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35">
      <c r="A23" s="19" t="s">
        <v>468</v>
      </c>
      <c r="B23" s="20">
        <v>13812.5</v>
      </c>
      <c r="C23" s="20">
        <v>12062.5</v>
      </c>
      <c r="D23" s="20">
        <v>10313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35">
      <c r="A24" s="19" t="s">
        <v>469</v>
      </c>
      <c r="B24" s="20">
        <v>5400</v>
      </c>
      <c r="C24" s="20">
        <v>3900</v>
      </c>
      <c r="D24" s="20">
        <v>2400</v>
      </c>
      <c r="E24" s="6">
        <v>0</v>
      </c>
      <c r="F24" s="6">
        <v>0</v>
      </c>
      <c r="G24" s="6">
        <v>0</v>
      </c>
      <c r="H24" s="6">
        <v>0</v>
      </c>
    </row>
    <row r="25" spans="1:8" x14ac:dyDescent="0.35">
      <c r="A25" s="19" t="s">
        <v>470</v>
      </c>
      <c r="B25" s="20">
        <v>64050</v>
      </c>
      <c r="C25" s="20">
        <v>60000</v>
      </c>
      <c r="D25" s="20">
        <v>55950</v>
      </c>
      <c r="E25" s="6">
        <v>0</v>
      </c>
      <c r="F25" s="6">
        <v>0</v>
      </c>
      <c r="G25" s="6">
        <v>0</v>
      </c>
      <c r="H25" s="6">
        <v>0</v>
      </c>
    </row>
    <row r="26" spans="1:8" x14ac:dyDescent="0.35">
      <c r="A26" s="19" t="s">
        <v>471</v>
      </c>
      <c r="B26" s="20">
        <v>30150</v>
      </c>
      <c r="C26" s="20">
        <v>28200</v>
      </c>
      <c r="D26" s="20">
        <v>0</v>
      </c>
      <c r="E26" s="6">
        <v>0</v>
      </c>
      <c r="F26" s="6">
        <v>0</v>
      </c>
      <c r="G26" s="6">
        <v>0</v>
      </c>
      <c r="H26" s="6">
        <v>0</v>
      </c>
    </row>
    <row r="27" spans="1:8" x14ac:dyDescent="0.35">
      <c r="A27" s="19" t="s">
        <v>472</v>
      </c>
      <c r="B27" s="20">
        <v>2475</v>
      </c>
      <c r="C27" s="20">
        <v>2175</v>
      </c>
      <c r="D27" s="20">
        <v>2025</v>
      </c>
      <c r="E27" s="6">
        <v>0</v>
      </c>
      <c r="F27" s="6">
        <v>0</v>
      </c>
      <c r="G27" s="6">
        <v>0</v>
      </c>
      <c r="H27" s="6">
        <v>0</v>
      </c>
    </row>
    <row r="28" spans="1:8" x14ac:dyDescent="0.35">
      <c r="A28" s="19" t="s">
        <v>473</v>
      </c>
      <c r="B28" s="20">
        <v>19425</v>
      </c>
      <c r="C28" s="20">
        <v>18075</v>
      </c>
      <c r="D28" s="20">
        <v>16725</v>
      </c>
      <c r="E28" s="6">
        <v>0</v>
      </c>
      <c r="F28" s="6">
        <v>0</v>
      </c>
      <c r="G28" s="6">
        <v>0</v>
      </c>
      <c r="H28" s="6">
        <v>0</v>
      </c>
    </row>
    <row r="29" spans="1:8" x14ac:dyDescent="0.35">
      <c r="A29" s="19" t="s">
        <v>475</v>
      </c>
      <c r="B29" s="20">
        <v>21850</v>
      </c>
      <c r="C29" s="20">
        <v>19850</v>
      </c>
      <c r="D29" s="20">
        <v>17850</v>
      </c>
      <c r="E29" s="6">
        <v>0</v>
      </c>
      <c r="F29" s="6">
        <v>0</v>
      </c>
      <c r="G29" s="6">
        <v>0</v>
      </c>
      <c r="H29" s="6">
        <v>0</v>
      </c>
    </row>
    <row r="30" spans="1:8" x14ac:dyDescent="0.35">
      <c r="A30" s="19" t="s">
        <v>476</v>
      </c>
      <c r="B30" s="20">
        <v>21850</v>
      </c>
      <c r="C30" s="20">
        <v>19850</v>
      </c>
      <c r="D30" s="20">
        <v>17850</v>
      </c>
      <c r="E30" s="6">
        <v>0</v>
      </c>
      <c r="F30" s="6">
        <v>0</v>
      </c>
      <c r="G30" s="6">
        <v>0</v>
      </c>
      <c r="H30" s="6">
        <v>0</v>
      </c>
    </row>
    <row r="31" spans="1:8" x14ac:dyDescent="0.35">
      <c r="A31" s="19" t="s">
        <v>474</v>
      </c>
      <c r="B31" s="20">
        <v>10440</v>
      </c>
      <c r="C31" s="20">
        <v>9690</v>
      </c>
      <c r="D31" s="20">
        <v>8940</v>
      </c>
      <c r="E31" s="6">
        <v>0</v>
      </c>
      <c r="F31" s="6">
        <v>0</v>
      </c>
      <c r="G31" s="6">
        <v>0</v>
      </c>
      <c r="H31" s="6">
        <v>0</v>
      </c>
    </row>
    <row r="32" spans="1:8" x14ac:dyDescent="0.35">
      <c r="A32" s="19" t="s">
        <v>477</v>
      </c>
      <c r="B32" s="20">
        <v>12440</v>
      </c>
      <c r="C32" s="20">
        <v>11440</v>
      </c>
      <c r="D32" s="20">
        <v>10440</v>
      </c>
      <c r="E32" s="6">
        <v>0</v>
      </c>
      <c r="F32" s="6">
        <v>0</v>
      </c>
      <c r="G32" s="6">
        <v>0</v>
      </c>
      <c r="H32" s="6">
        <v>0</v>
      </c>
    </row>
    <row r="33" spans="1:8" x14ac:dyDescent="0.35">
      <c r="A33" s="19" t="s">
        <v>478</v>
      </c>
      <c r="B33" s="20">
        <v>11440</v>
      </c>
      <c r="C33" s="20">
        <v>10440</v>
      </c>
      <c r="D33" s="20">
        <v>9440</v>
      </c>
      <c r="E33" s="6">
        <v>0</v>
      </c>
      <c r="F33" s="6">
        <v>0</v>
      </c>
      <c r="G33" s="6">
        <v>0</v>
      </c>
      <c r="H33" s="6">
        <v>0</v>
      </c>
    </row>
    <row r="34" spans="1:8" x14ac:dyDescent="0.35">
      <c r="A34" s="19" t="s">
        <v>479</v>
      </c>
      <c r="B34" s="20">
        <v>32023.17</v>
      </c>
      <c r="C34" s="20">
        <v>37690</v>
      </c>
      <c r="D34" s="20">
        <v>32840</v>
      </c>
      <c r="E34" s="6">
        <v>0</v>
      </c>
      <c r="F34" s="6">
        <v>0</v>
      </c>
      <c r="G34" s="6">
        <v>0</v>
      </c>
      <c r="H34" s="6">
        <v>0</v>
      </c>
    </row>
    <row r="35" spans="1:8" x14ac:dyDescent="0.35">
      <c r="A35" s="19" t="s">
        <v>480</v>
      </c>
      <c r="B35" s="20">
        <v>38873.440000000002</v>
      </c>
      <c r="C35" s="20">
        <v>45490</v>
      </c>
      <c r="D35" s="20">
        <v>39340</v>
      </c>
      <c r="E35" s="6">
        <v>0</v>
      </c>
      <c r="F35" s="6">
        <v>0</v>
      </c>
      <c r="G35" s="6">
        <v>0</v>
      </c>
      <c r="H35" s="6">
        <v>0</v>
      </c>
    </row>
    <row r="36" spans="1:8" x14ac:dyDescent="0.35">
      <c r="A36" s="19" t="s">
        <v>481</v>
      </c>
      <c r="B36" s="20">
        <v>20641.169999999998</v>
      </c>
      <c r="C36" s="20">
        <v>24670</v>
      </c>
      <c r="D36" s="20">
        <v>21920</v>
      </c>
      <c r="E36" s="6">
        <v>0</v>
      </c>
      <c r="F36" s="6">
        <v>0</v>
      </c>
      <c r="G36" s="6">
        <v>0</v>
      </c>
      <c r="H36" s="6">
        <v>0</v>
      </c>
    </row>
    <row r="37" spans="1:8" x14ac:dyDescent="0.35">
      <c r="A37" s="19" t="s">
        <v>482</v>
      </c>
      <c r="B37" s="20">
        <v>10162.5</v>
      </c>
      <c r="C37" s="20">
        <v>10750</v>
      </c>
      <c r="D37" s="20">
        <v>8050</v>
      </c>
      <c r="E37" s="6">
        <v>0</v>
      </c>
      <c r="F37" s="6">
        <v>0</v>
      </c>
      <c r="G37" s="6">
        <v>0</v>
      </c>
      <c r="H37" s="6">
        <v>0</v>
      </c>
    </row>
    <row r="38" spans="1:8" x14ac:dyDescent="0.35">
      <c r="A38" s="19" t="s">
        <v>483</v>
      </c>
      <c r="B38" s="20">
        <v>11877.69</v>
      </c>
      <c r="C38" s="20">
        <v>16850</v>
      </c>
      <c r="D38" s="20">
        <v>14550</v>
      </c>
      <c r="E38" s="6">
        <v>0</v>
      </c>
      <c r="F38" s="6">
        <v>0</v>
      </c>
      <c r="G38" s="6">
        <v>0</v>
      </c>
      <c r="H38" s="6">
        <v>0</v>
      </c>
    </row>
    <row r="39" spans="1:8" x14ac:dyDescent="0.35">
      <c r="A39" s="19" t="s">
        <v>484</v>
      </c>
      <c r="B39" s="20">
        <v>8777.39</v>
      </c>
      <c r="C39" s="20">
        <v>10660</v>
      </c>
      <c r="D39" s="20">
        <v>9660</v>
      </c>
      <c r="E39" s="6">
        <v>0</v>
      </c>
      <c r="F39" s="6">
        <v>0</v>
      </c>
      <c r="G39" s="6">
        <v>0</v>
      </c>
      <c r="H39" s="6">
        <v>0</v>
      </c>
    </row>
    <row r="40" spans="1:8" x14ac:dyDescent="0.35">
      <c r="A40" s="19" t="s">
        <v>485</v>
      </c>
      <c r="B40" s="20">
        <v>7851.47</v>
      </c>
      <c r="C40" s="20">
        <v>9430</v>
      </c>
      <c r="D40" s="20">
        <v>8430</v>
      </c>
      <c r="E40" s="6">
        <v>0</v>
      </c>
      <c r="F40" s="6">
        <v>0</v>
      </c>
      <c r="G40" s="6">
        <v>0</v>
      </c>
      <c r="H40" s="6">
        <v>0</v>
      </c>
    </row>
    <row r="41" spans="1:8" x14ac:dyDescent="0.35">
      <c r="A41" s="19" t="s">
        <v>486</v>
      </c>
      <c r="B41" s="20">
        <v>4328.47</v>
      </c>
      <c r="C41" s="20">
        <v>5250</v>
      </c>
      <c r="D41" s="20">
        <v>4750</v>
      </c>
      <c r="E41" s="6">
        <v>0</v>
      </c>
      <c r="F41" s="6">
        <v>0</v>
      </c>
      <c r="G41" s="6">
        <v>0</v>
      </c>
      <c r="H41" s="6">
        <v>0</v>
      </c>
    </row>
    <row r="42" spans="1:8" ht="15" thickBot="1" x14ac:dyDescent="0.4">
      <c r="A42" s="19" t="s">
        <v>487</v>
      </c>
      <c r="B42" s="21">
        <v>15266.23</v>
      </c>
      <c r="C42" s="21">
        <v>8980</v>
      </c>
      <c r="D42" s="21">
        <v>0</v>
      </c>
      <c r="E42" s="10">
        <v>0</v>
      </c>
      <c r="F42" s="10">
        <v>0</v>
      </c>
      <c r="G42" s="10">
        <v>0</v>
      </c>
      <c r="H42" s="10">
        <v>0</v>
      </c>
    </row>
    <row r="43" spans="1:8" x14ac:dyDescent="0.35">
      <c r="A43" s="22" t="s">
        <v>488</v>
      </c>
      <c r="B43" s="23">
        <f t="shared" ref="B43:H43" si="1">SUM(B6:B42)</f>
        <v>1689925.7899999996</v>
      </c>
      <c r="C43" s="23">
        <f t="shared" si="1"/>
        <v>1555577.15</v>
      </c>
      <c r="D43" s="23">
        <f t="shared" si="1"/>
        <v>1033074</v>
      </c>
      <c r="E43" s="23">
        <f t="shared" si="1"/>
        <v>0</v>
      </c>
      <c r="F43" s="23">
        <f t="shared" si="1"/>
        <v>0</v>
      </c>
      <c r="G43" s="23">
        <f t="shared" si="1"/>
        <v>0</v>
      </c>
      <c r="H43" s="23">
        <f t="shared" si="1"/>
        <v>0</v>
      </c>
    </row>
    <row r="45" spans="1:8" x14ac:dyDescent="0.35">
      <c r="A45" s="19" t="s">
        <v>490</v>
      </c>
      <c r="B45" s="20">
        <v>12250</v>
      </c>
      <c r="C45" s="20">
        <v>9275</v>
      </c>
      <c r="D45" s="20">
        <v>0</v>
      </c>
      <c r="E45" s="6">
        <v>0</v>
      </c>
      <c r="F45" s="6">
        <v>0</v>
      </c>
      <c r="G45" s="6">
        <v>0</v>
      </c>
      <c r="H45" s="6">
        <v>0</v>
      </c>
    </row>
    <row r="46" spans="1:8" x14ac:dyDescent="0.35">
      <c r="A46" s="19" t="s">
        <v>491</v>
      </c>
      <c r="B46" s="20">
        <v>8750</v>
      </c>
      <c r="C46" s="20">
        <v>6625</v>
      </c>
      <c r="D46" s="20">
        <v>0</v>
      </c>
      <c r="E46" s="6">
        <v>0</v>
      </c>
      <c r="F46" s="6">
        <v>0</v>
      </c>
      <c r="G46" s="6">
        <v>0</v>
      </c>
      <c r="H46" s="6">
        <v>0</v>
      </c>
    </row>
    <row r="47" spans="1:8" x14ac:dyDescent="0.35">
      <c r="A47" s="19" t="s">
        <v>492</v>
      </c>
      <c r="B47" s="20">
        <v>1750</v>
      </c>
      <c r="C47" s="20">
        <v>1325</v>
      </c>
      <c r="D47" s="20">
        <v>0</v>
      </c>
      <c r="E47" s="6">
        <v>0</v>
      </c>
      <c r="F47" s="6">
        <v>0</v>
      </c>
      <c r="G47" s="6">
        <v>0</v>
      </c>
      <c r="H47" s="6">
        <v>0</v>
      </c>
    </row>
    <row r="48" spans="1:8" x14ac:dyDescent="0.35">
      <c r="A48" s="19" t="s">
        <v>493</v>
      </c>
      <c r="B48" s="20">
        <v>12162.5</v>
      </c>
      <c r="C48" s="20">
        <v>10762.5</v>
      </c>
      <c r="D48" s="20">
        <v>0</v>
      </c>
      <c r="E48" s="6">
        <v>0</v>
      </c>
      <c r="F48" s="6">
        <v>0</v>
      </c>
      <c r="G48" s="6">
        <v>0</v>
      </c>
      <c r="H48" s="6">
        <v>0</v>
      </c>
    </row>
    <row r="49" spans="1:8" x14ac:dyDescent="0.35">
      <c r="A49" s="19" t="s">
        <v>494</v>
      </c>
      <c r="B49" s="20">
        <v>3737.5</v>
      </c>
      <c r="C49" s="20">
        <v>3297.5</v>
      </c>
      <c r="D49" s="20">
        <v>0</v>
      </c>
      <c r="E49" s="6">
        <v>0</v>
      </c>
      <c r="F49" s="6">
        <v>0</v>
      </c>
      <c r="G49" s="6">
        <v>0</v>
      </c>
      <c r="H49" s="6">
        <v>0</v>
      </c>
    </row>
    <row r="50" spans="1:8" x14ac:dyDescent="0.35">
      <c r="A50" s="19" t="s">
        <v>495</v>
      </c>
      <c r="B50" s="20">
        <v>8687.5</v>
      </c>
      <c r="C50" s="20">
        <v>7687.5</v>
      </c>
      <c r="D50" s="20">
        <v>0</v>
      </c>
      <c r="E50" s="6">
        <v>0</v>
      </c>
      <c r="F50" s="6">
        <v>0</v>
      </c>
      <c r="G50" s="6">
        <v>0</v>
      </c>
      <c r="H50" s="6">
        <v>0</v>
      </c>
    </row>
    <row r="51" spans="1:8" x14ac:dyDescent="0.35">
      <c r="A51" s="19" t="s">
        <v>496</v>
      </c>
      <c r="B51" s="20">
        <v>5560</v>
      </c>
      <c r="C51" s="20">
        <v>4920</v>
      </c>
      <c r="D51" s="20">
        <v>0</v>
      </c>
      <c r="E51" s="6">
        <v>0</v>
      </c>
      <c r="F51" s="6">
        <v>0</v>
      </c>
      <c r="G51" s="6">
        <v>0</v>
      </c>
      <c r="H51" s="6">
        <v>0</v>
      </c>
    </row>
    <row r="52" spans="1:8" x14ac:dyDescent="0.35">
      <c r="A52" s="19" t="s">
        <v>497</v>
      </c>
      <c r="B52" s="20">
        <v>4517.5</v>
      </c>
      <c r="C52" s="20">
        <v>3997.5</v>
      </c>
      <c r="D52" s="20">
        <v>0</v>
      </c>
      <c r="E52" s="6">
        <v>0</v>
      </c>
      <c r="F52" s="6">
        <v>0</v>
      </c>
      <c r="G52" s="6">
        <v>0</v>
      </c>
      <c r="H52" s="6">
        <v>0</v>
      </c>
    </row>
    <row r="53" spans="1:8" x14ac:dyDescent="0.35">
      <c r="A53" s="19" t="s">
        <v>498</v>
      </c>
      <c r="B53" s="20">
        <v>8645</v>
      </c>
      <c r="C53" s="20">
        <v>7645</v>
      </c>
      <c r="D53" s="20">
        <v>0</v>
      </c>
      <c r="E53" s="6">
        <v>0</v>
      </c>
      <c r="F53" s="6">
        <v>0</v>
      </c>
      <c r="G53" s="6">
        <v>0</v>
      </c>
      <c r="H53" s="6">
        <v>0</v>
      </c>
    </row>
    <row r="54" spans="1:8" x14ac:dyDescent="0.35">
      <c r="A54" s="19" t="s">
        <v>505</v>
      </c>
      <c r="B54" s="20">
        <v>5775</v>
      </c>
      <c r="C54" s="20">
        <v>3575</v>
      </c>
      <c r="D54" s="20">
        <v>0</v>
      </c>
      <c r="E54" s="6">
        <v>0</v>
      </c>
      <c r="F54" s="6">
        <v>0</v>
      </c>
      <c r="G54" s="6">
        <v>0</v>
      </c>
      <c r="H54" s="6">
        <v>0</v>
      </c>
    </row>
    <row r="55" spans="1:8" x14ac:dyDescent="0.35">
      <c r="A55" s="19" t="s">
        <v>499</v>
      </c>
      <c r="B55" s="20">
        <v>28875</v>
      </c>
      <c r="C55" s="20">
        <v>26075</v>
      </c>
      <c r="D55" s="20">
        <v>0</v>
      </c>
      <c r="E55" s="6">
        <v>0</v>
      </c>
      <c r="F55" s="6">
        <v>0</v>
      </c>
      <c r="G55" s="6">
        <v>0</v>
      </c>
      <c r="H55" s="6">
        <v>0</v>
      </c>
    </row>
    <row r="56" spans="1:8" x14ac:dyDescent="0.35">
      <c r="A56" s="19" t="s">
        <v>500</v>
      </c>
      <c r="B56" s="20">
        <v>39187.5</v>
      </c>
      <c r="C56" s="20">
        <v>35387.5</v>
      </c>
      <c r="D56" s="20">
        <v>0</v>
      </c>
      <c r="E56" s="6">
        <v>0</v>
      </c>
      <c r="F56" s="6">
        <v>0</v>
      </c>
      <c r="G56" s="6">
        <v>0</v>
      </c>
      <c r="H56" s="6">
        <v>0</v>
      </c>
    </row>
    <row r="57" spans="1:8" x14ac:dyDescent="0.35">
      <c r="A57" s="19" t="s">
        <v>501</v>
      </c>
      <c r="B57" s="20">
        <v>3150</v>
      </c>
      <c r="C57" s="20">
        <v>2850</v>
      </c>
      <c r="D57" s="20">
        <v>0</v>
      </c>
      <c r="E57" s="6">
        <v>0</v>
      </c>
      <c r="F57" s="6">
        <v>0</v>
      </c>
      <c r="G57" s="6">
        <v>0</v>
      </c>
      <c r="H57" s="6">
        <v>0</v>
      </c>
    </row>
    <row r="58" spans="1:8" x14ac:dyDescent="0.35">
      <c r="A58" s="19" t="s">
        <v>502</v>
      </c>
      <c r="B58" s="20">
        <v>56690</v>
      </c>
      <c r="C58" s="20">
        <v>52440</v>
      </c>
      <c r="D58" s="20">
        <v>0</v>
      </c>
      <c r="E58" s="6">
        <v>0</v>
      </c>
      <c r="F58" s="6">
        <v>0</v>
      </c>
      <c r="G58" s="6">
        <v>0</v>
      </c>
      <c r="H58" s="6">
        <v>0</v>
      </c>
    </row>
    <row r="59" spans="1:8" x14ac:dyDescent="0.35">
      <c r="A59" s="19" t="s">
        <v>503</v>
      </c>
      <c r="B59" s="20">
        <v>13190</v>
      </c>
      <c r="C59" s="20">
        <v>12190</v>
      </c>
      <c r="D59" s="20">
        <v>0</v>
      </c>
      <c r="E59" s="6">
        <v>0</v>
      </c>
      <c r="F59" s="6">
        <v>0</v>
      </c>
      <c r="G59" s="6">
        <v>0</v>
      </c>
      <c r="H59" s="6">
        <v>0</v>
      </c>
    </row>
    <row r="60" spans="1:8" x14ac:dyDescent="0.35">
      <c r="A60" s="19" t="s">
        <v>506</v>
      </c>
      <c r="B60" s="20">
        <v>34815.97</v>
      </c>
      <c r="C60" s="20">
        <v>42250</v>
      </c>
      <c r="D60" s="20">
        <v>0</v>
      </c>
      <c r="E60" s="6">
        <v>0</v>
      </c>
      <c r="F60" s="6">
        <v>0</v>
      </c>
      <c r="G60" s="6">
        <v>0</v>
      </c>
      <c r="H60" s="6">
        <v>0</v>
      </c>
    </row>
    <row r="61" spans="1:8" ht="15" thickBot="1" x14ac:dyDescent="0.4">
      <c r="A61" s="19" t="s">
        <v>504</v>
      </c>
      <c r="B61" s="34">
        <v>7663.38</v>
      </c>
      <c r="C61" s="34">
        <v>18530</v>
      </c>
      <c r="D61" s="34">
        <v>0</v>
      </c>
      <c r="E61" s="32">
        <v>0</v>
      </c>
      <c r="F61" s="32">
        <v>0</v>
      </c>
      <c r="G61" s="32">
        <v>0</v>
      </c>
      <c r="H61" s="32">
        <v>0</v>
      </c>
    </row>
    <row r="62" spans="1:8" x14ac:dyDescent="0.35">
      <c r="A62" s="22" t="s">
        <v>507</v>
      </c>
      <c r="B62" s="29">
        <f t="shared" ref="B62:H62" si="2">SUM(B45:B61)</f>
        <v>255406.85</v>
      </c>
      <c r="C62" s="29">
        <f t="shared" si="2"/>
        <v>248832.5</v>
      </c>
      <c r="D62" s="29">
        <f t="shared" si="2"/>
        <v>0</v>
      </c>
      <c r="E62" s="29">
        <f t="shared" si="2"/>
        <v>0</v>
      </c>
      <c r="F62" s="29">
        <f t="shared" si="2"/>
        <v>0</v>
      </c>
      <c r="G62" s="29">
        <f t="shared" si="2"/>
        <v>0</v>
      </c>
      <c r="H62" s="29">
        <f t="shared" si="2"/>
        <v>0</v>
      </c>
    </row>
    <row r="64" spans="1:8" x14ac:dyDescent="0.35">
      <c r="A64" s="19" t="s">
        <v>508</v>
      </c>
      <c r="B64" s="20">
        <v>535000</v>
      </c>
      <c r="C64" s="20">
        <v>535000</v>
      </c>
      <c r="D64" s="20">
        <v>535000</v>
      </c>
      <c r="E64" s="6">
        <v>0</v>
      </c>
      <c r="F64" s="6">
        <v>0</v>
      </c>
      <c r="G64" s="6">
        <v>0</v>
      </c>
      <c r="H64" s="6">
        <v>0</v>
      </c>
    </row>
    <row r="65" spans="1:8" x14ac:dyDescent="0.35">
      <c r="A65" s="19" t="s">
        <v>509</v>
      </c>
      <c r="B65" s="20">
        <v>335000</v>
      </c>
      <c r="C65" s="20">
        <v>335000</v>
      </c>
      <c r="D65" s="20">
        <v>20000</v>
      </c>
      <c r="E65" s="6">
        <v>0</v>
      </c>
      <c r="F65" s="6">
        <v>0</v>
      </c>
      <c r="G65" s="6">
        <v>0</v>
      </c>
      <c r="H65" s="6">
        <v>0</v>
      </c>
    </row>
    <row r="66" spans="1:8" x14ac:dyDescent="0.35">
      <c r="A66" s="19" t="s">
        <v>510</v>
      </c>
      <c r="B66" s="20">
        <v>75000</v>
      </c>
      <c r="C66" s="20">
        <v>75000</v>
      </c>
      <c r="D66" s="20">
        <v>0</v>
      </c>
      <c r="E66" s="6">
        <v>0</v>
      </c>
      <c r="F66" s="6">
        <v>0</v>
      </c>
      <c r="G66" s="6">
        <v>0</v>
      </c>
      <c r="H66" s="6">
        <v>0</v>
      </c>
    </row>
    <row r="67" spans="1:8" x14ac:dyDescent="0.35">
      <c r="A67" s="19" t="s">
        <v>511</v>
      </c>
      <c r="B67" s="20">
        <v>496229</v>
      </c>
      <c r="C67" s="20">
        <v>508390.27</v>
      </c>
      <c r="D67" s="20">
        <v>0</v>
      </c>
      <c r="E67" s="6">
        <v>0</v>
      </c>
      <c r="F67" s="6">
        <v>0</v>
      </c>
      <c r="G67" s="6">
        <v>0</v>
      </c>
      <c r="H67" s="6">
        <v>0</v>
      </c>
    </row>
    <row r="68" spans="1:8" x14ac:dyDescent="0.35">
      <c r="A68" s="19" t="s">
        <v>512</v>
      </c>
      <c r="B68" s="20">
        <v>35000</v>
      </c>
      <c r="C68" s="20">
        <v>35000</v>
      </c>
      <c r="D68" s="20">
        <v>35000</v>
      </c>
      <c r="E68" s="6">
        <v>0</v>
      </c>
      <c r="F68" s="6">
        <v>0</v>
      </c>
      <c r="G68" s="6">
        <v>0</v>
      </c>
      <c r="H68" s="6">
        <v>0</v>
      </c>
    </row>
    <row r="69" spans="1:8" x14ac:dyDescent="0.35">
      <c r="A69" s="19" t="s">
        <v>513</v>
      </c>
      <c r="B69" s="20">
        <v>246000</v>
      </c>
      <c r="C69" s="20">
        <v>256000</v>
      </c>
      <c r="D69" s="20">
        <v>261000</v>
      </c>
      <c r="E69" s="6">
        <v>0</v>
      </c>
      <c r="F69" s="6">
        <v>0</v>
      </c>
      <c r="G69" s="6">
        <v>0</v>
      </c>
      <c r="H69" s="6">
        <v>0</v>
      </c>
    </row>
    <row r="70" spans="1:8" x14ac:dyDescent="0.35">
      <c r="A70" s="19" t="s">
        <v>514</v>
      </c>
      <c r="B70" s="20">
        <v>84000</v>
      </c>
      <c r="C70" s="20">
        <v>84000</v>
      </c>
      <c r="D70" s="20">
        <v>0</v>
      </c>
      <c r="E70" s="6">
        <v>0</v>
      </c>
      <c r="F70" s="6">
        <v>0</v>
      </c>
      <c r="G70" s="6">
        <v>0</v>
      </c>
      <c r="H70" s="6">
        <v>0</v>
      </c>
    </row>
    <row r="71" spans="1:8" x14ac:dyDescent="0.35">
      <c r="A71" s="19" t="s">
        <v>515</v>
      </c>
      <c r="B71" s="20">
        <v>25000</v>
      </c>
      <c r="C71" s="20">
        <v>25000</v>
      </c>
      <c r="D71" s="20">
        <v>0</v>
      </c>
      <c r="E71" s="6">
        <v>0</v>
      </c>
      <c r="F71" s="6">
        <v>0</v>
      </c>
      <c r="G71" s="6">
        <v>0</v>
      </c>
      <c r="H71" s="6">
        <v>0</v>
      </c>
    </row>
    <row r="72" spans="1:8" x14ac:dyDescent="0.35">
      <c r="A72" s="19" t="s">
        <v>516</v>
      </c>
      <c r="B72" s="20">
        <v>975000</v>
      </c>
      <c r="C72" s="20">
        <v>1020000</v>
      </c>
      <c r="D72" s="20">
        <v>1055000</v>
      </c>
      <c r="E72" s="6">
        <v>0</v>
      </c>
      <c r="F72" s="6">
        <v>0</v>
      </c>
      <c r="G72" s="6">
        <v>0</v>
      </c>
      <c r="H72" s="6">
        <v>0</v>
      </c>
    </row>
    <row r="73" spans="1:8" x14ac:dyDescent="0.35">
      <c r="A73" s="19" t="s">
        <v>517</v>
      </c>
      <c r="B73" s="20">
        <v>50000</v>
      </c>
      <c r="C73" s="20">
        <v>50000</v>
      </c>
      <c r="D73" s="20">
        <v>0</v>
      </c>
      <c r="E73" s="6">
        <v>0</v>
      </c>
      <c r="F73" s="6">
        <v>0</v>
      </c>
      <c r="G73" s="6">
        <v>0</v>
      </c>
      <c r="H73" s="6">
        <v>0</v>
      </c>
    </row>
    <row r="74" spans="1:8" x14ac:dyDescent="0.35">
      <c r="A74" s="19" t="s">
        <v>518</v>
      </c>
      <c r="B74" s="20">
        <v>2456.91</v>
      </c>
      <c r="C74" s="20">
        <v>2519.5100000000002</v>
      </c>
      <c r="D74" s="20">
        <v>0</v>
      </c>
      <c r="E74" s="6">
        <v>0</v>
      </c>
      <c r="F74" s="6">
        <v>0</v>
      </c>
      <c r="G74" s="6">
        <v>0</v>
      </c>
      <c r="H74" s="6">
        <v>0</v>
      </c>
    </row>
    <row r="75" spans="1:8" x14ac:dyDescent="0.35">
      <c r="A75" s="19" t="s">
        <v>519</v>
      </c>
      <c r="B75" s="20">
        <v>55000</v>
      </c>
      <c r="C75" s="20">
        <v>55000</v>
      </c>
      <c r="D75" s="20">
        <v>55000</v>
      </c>
      <c r="E75" s="6">
        <v>0</v>
      </c>
      <c r="F75" s="6">
        <v>0</v>
      </c>
      <c r="G75" s="6">
        <v>0</v>
      </c>
      <c r="H75" s="6">
        <v>0</v>
      </c>
    </row>
    <row r="76" spans="1:8" x14ac:dyDescent="0.35">
      <c r="A76" s="19" t="s">
        <v>520</v>
      </c>
      <c r="B76" s="20">
        <v>45000</v>
      </c>
      <c r="C76" s="20">
        <v>45000</v>
      </c>
      <c r="D76" s="20">
        <v>45000</v>
      </c>
      <c r="E76" s="6">
        <v>0</v>
      </c>
      <c r="F76" s="6">
        <v>0</v>
      </c>
      <c r="G76" s="6">
        <v>0</v>
      </c>
      <c r="H76" s="6">
        <v>0</v>
      </c>
    </row>
    <row r="77" spans="1:8" x14ac:dyDescent="0.35">
      <c r="A77" s="19" t="s">
        <v>521</v>
      </c>
      <c r="B77" s="20">
        <v>40000</v>
      </c>
      <c r="C77" s="20">
        <v>40000</v>
      </c>
      <c r="D77" s="20">
        <v>40000</v>
      </c>
      <c r="E77" s="6">
        <v>0</v>
      </c>
      <c r="F77" s="6">
        <v>0</v>
      </c>
      <c r="G77" s="6">
        <v>0</v>
      </c>
      <c r="H77" s="6">
        <v>0</v>
      </c>
    </row>
    <row r="78" spans="1:8" x14ac:dyDescent="0.35">
      <c r="A78" s="19" t="s">
        <v>522</v>
      </c>
      <c r="B78" s="20">
        <v>90000</v>
      </c>
      <c r="C78" s="20">
        <v>90000</v>
      </c>
      <c r="D78" s="20">
        <v>90000</v>
      </c>
      <c r="E78" s="6">
        <v>0</v>
      </c>
      <c r="F78" s="6">
        <v>0</v>
      </c>
      <c r="G78" s="6">
        <v>0</v>
      </c>
      <c r="H78" s="6">
        <v>0</v>
      </c>
    </row>
    <row r="79" spans="1:8" x14ac:dyDescent="0.35">
      <c r="A79" s="19" t="s">
        <v>523</v>
      </c>
      <c r="B79" s="20">
        <v>475000</v>
      </c>
      <c r="C79" s="20">
        <v>475000</v>
      </c>
      <c r="D79" s="20">
        <v>475000</v>
      </c>
      <c r="E79" s="6">
        <v>0</v>
      </c>
      <c r="F79" s="6">
        <v>0</v>
      </c>
      <c r="G79" s="6">
        <v>0</v>
      </c>
      <c r="H79" s="6">
        <v>0</v>
      </c>
    </row>
    <row r="80" spans="1:8" x14ac:dyDescent="0.35">
      <c r="A80" s="19" t="s">
        <v>524</v>
      </c>
      <c r="B80" s="20">
        <v>55000</v>
      </c>
      <c r="C80" s="20">
        <v>55000</v>
      </c>
      <c r="D80" s="20">
        <v>55000</v>
      </c>
      <c r="E80" s="6">
        <v>0</v>
      </c>
      <c r="F80" s="6">
        <v>0</v>
      </c>
      <c r="G80" s="6">
        <v>0</v>
      </c>
      <c r="H80" s="6">
        <v>0</v>
      </c>
    </row>
    <row r="81" spans="1:8" x14ac:dyDescent="0.35">
      <c r="A81" s="19" t="s">
        <v>525</v>
      </c>
      <c r="B81" s="20">
        <v>35000</v>
      </c>
      <c r="C81" s="20">
        <v>35000</v>
      </c>
      <c r="D81" s="20">
        <v>35000</v>
      </c>
      <c r="E81" s="6">
        <v>0</v>
      </c>
      <c r="F81" s="6">
        <v>0</v>
      </c>
      <c r="G81" s="6">
        <v>0</v>
      </c>
      <c r="H81" s="6">
        <v>0</v>
      </c>
    </row>
    <row r="82" spans="1:8" x14ac:dyDescent="0.35">
      <c r="A82" s="19" t="s">
        <v>526</v>
      </c>
      <c r="B82" s="20">
        <v>30000</v>
      </c>
      <c r="C82" s="20">
        <v>30000</v>
      </c>
      <c r="D82" s="20">
        <v>30000</v>
      </c>
      <c r="E82" s="6">
        <v>0</v>
      </c>
      <c r="F82" s="6">
        <v>0</v>
      </c>
      <c r="G82" s="6">
        <v>0</v>
      </c>
      <c r="H82" s="6">
        <v>0</v>
      </c>
    </row>
    <row r="83" spans="1:8" x14ac:dyDescent="0.35">
      <c r="A83" s="19" t="s">
        <v>527</v>
      </c>
      <c r="B83" s="20">
        <v>135000</v>
      </c>
      <c r="C83" s="20">
        <v>135000</v>
      </c>
      <c r="D83" s="20">
        <v>135000</v>
      </c>
      <c r="E83" s="6">
        <v>0</v>
      </c>
      <c r="F83" s="6">
        <v>0</v>
      </c>
      <c r="G83" s="6">
        <v>0</v>
      </c>
      <c r="H83" s="6">
        <v>0</v>
      </c>
    </row>
    <row r="84" spans="1:8" x14ac:dyDescent="0.35">
      <c r="A84" s="19" t="s">
        <v>528</v>
      </c>
      <c r="B84" s="20">
        <v>65000</v>
      </c>
      <c r="C84" s="20">
        <v>65000</v>
      </c>
      <c r="D84" s="20">
        <v>0</v>
      </c>
      <c r="E84" s="6">
        <v>0</v>
      </c>
      <c r="F84" s="6">
        <v>0</v>
      </c>
      <c r="G84" s="6">
        <v>0</v>
      </c>
      <c r="H84" s="6">
        <v>0</v>
      </c>
    </row>
    <row r="85" spans="1:8" x14ac:dyDescent="0.35">
      <c r="A85" s="19" t="s">
        <v>529</v>
      </c>
      <c r="B85" s="20">
        <v>10000</v>
      </c>
      <c r="C85" s="20">
        <v>5000</v>
      </c>
      <c r="D85" s="20">
        <v>5000</v>
      </c>
      <c r="E85" s="6">
        <v>0</v>
      </c>
      <c r="F85" s="6">
        <v>0</v>
      </c>
      <c r="G85" s="6">
        <v>0</v>
      </c>
      <c r="H85" s="6">
        <v>0</v>
      </c>
    </row>
    <row r="86" spans="1:8" x14ac:dyDescent="0.35">
      <c r="A86" s="19" t="s">
        <v>530</v>
      </c>
      <c r="B86" s="20">
        <v>45000</v>
      </c>
      <c r="C86" s="20">
        <v>45000</v>
      </c>
      <c r="D86" s="20">
        <v>40000</v>
      </c>
      <c r="E86" s="6">
        <v>0</v>
      </c>
      <c r="F86" s="6">
        <v>0</v>
      </c>
      <c r="G86" s="6">
        <v>0</v>
      </c>
      <c r="H86" s="6">
        <v>0</v>
      </c>
    </row>
    <row r="87" spans="1:8" x14ac:dyDescent="0.35">
      <c r="A87" s="19" t="s">
        <v>531</v>
      </c>
      <c r="B87" s="20">
        <v>40000</v>
      </c>
      <c r="C87" s="20">
        <v>40000</v>
      </c>
      <c r="D87" s="20">
        <v>40000</v>
      </c>
      <c r="E87" s="6">
        <v>0</v>
      </c>
      <c r="F87" s="6">
        <v>0</v>
      </c>
      <c r="G87" s="6">
        <v>0</v>
      </c>
      <c r="H87" s="6">
        <v>0</v>
      </c>
    </row>
    <row r="88" spans="1:8" x14ac:dyDescent="0.35">
      <c r="A88" s="19" t="s">
        <v>532</v>
      </c>
      <c r="B88" s="20">
        <v>40000</v>
      </c>
      <c r="C88" s="20">
        <v>40000</v>
      </c>
      <c r="D88" s="20">
        <v>40000</v>
      </c>
      <c r="E88" s="6">
        <v>0</v>
      </c>
      <c r="F88" s="6">
        <v>0</v>
      </c>
      <c r="G88" s="6">
        <v>0</v>
      </c>
      <c r="H88" s="6">
        <v>0</v>
      </c>
    </row>
    <row r="89" spans="1:8" x14ac:dyDescent="0.35">
      <c r="A89" s="19" t="s">
        <v>533</v>
      </c>
      <c r="B89" s="20">
        <v>15000</v>
      </c>
      <c r="C89" s="20">
        <v>15000</v>
      </c>
      <c r="D89" s="20">
        <v>15000</v>
      </c>
      <c r="E89" s="6">
        <v>0</v>
      </c>
      <c r="F89" s="6">
        <v>0</v>
      </c>
      <c r="G89" s="6">
        <v>0</v>
      </c>
      <c r="H89" s="6">
        <v>0</v>
      </c>
    </row>
    <row r="90" spans="1:8" x14ac:dyDescent="0.35">
      <c r="A90" s="19" t="s">
        <v>534</v>
      </c>
      <c r="B90" s="20">
        <v>20000</v>
      </c>
      <c r="C90" s="20">
        <v>20000</v>
      </c>
      <c r="D90" s="20">
        <v>20000</v>
      </c>
      <c r="E90" s="6">
        <v>0</v>
      </c>
      <c r="F90" s="6">
        <v>0</v>
      </c>
      <c r="G90" s="6">
        <v>0</v>
      </c>
      <c r="H90" s="6">
        <v>0</v>
      </c>
    </row>
    <row r="91" spans="1:8" x14ac:dyDescent="0.35">
      <c r="A91" s="19" t="s">
        <v>535</v>
      </c>
      <c r="B91" s="20">
        <v>20000</v>
      </c>
      <c r="C91" s="20">
        <v>20000</v>
      </c>
      <c r="D91" s="20">
        <v>20000</v>
      </c>
      <c r="E91" s="6">
        <v>0</v>
      </c>
      <c r="F91" s="6">
        <v>0</v>
      </c>
      <c r="G91" s="6">
        <v>0</v>
      </c>
      <c r="H91" s="6">
        <v>0</v>
      </c>
    </row>
    <row r="92" spans="1:8" x14ac:dyDescent="0.35">
      <c r="A92" s="19" t="s">
        <v>536</v>
      </c>
      <c r="B92" s="20">
        <v>97000</v>
      </c>
      <c r="C92" s="20">
        <v>97000</v>
      </c>
      <c r="D92" s="20">
        <v>97000</v>
      </c>
      <c r="E92" s="6">
        <v>0</v>
      </c>
      <c r="F92" s="6">
        <v>0</v>
      </c>
      <c r="G92" s="6">
        <v>0</v>
      </c>
      <c r="H92" s="6">
        <v>0</v>
      </c>
    </row>
    <row r="93" spans="1:8" x14ac:dyDescent="0.35">
      <c r="A93" s="19" t="s">
        <v>537</v>
      </c>
      <c r="B93" s="20">
        <v>123000</v>
      </c>
      <c r="C93" s="20">
        <v>123000</v>
      </c>
      <c r="D93" s="20">
        <v>123000</v>
      </c>
      <c r="E93" s="6">
        <v>0</v>
      </c>
      <c r="F93" s="6">
        <v>0</v>
      </c>
      <c r="G93" s="6">
        <v>0</v>
      </c>
      <c r="H93" s="6">
        <v>0</v>
      </c>
    </row>
    <row r="94" spans="1:8" x14ac:dyDescent="0.35">
      <c r="A94" s="19" t="s">
        <v>538</v>
      </c>
      <c r="B94" s="20">
        <v>55000</v>
      </c>
      <c r="C94" s="20">
        <v>55000</v>
      </c>
      <c r="D94" s="20">
        <v>55000</v>
      </c>
      <c r="E94" s="6">
        <v>0</v>
      </c>
      <c r="F94" s="6">
        <v>0</v>
      </c>
      <c r="G94" s="6">
        <v>0</v>
      </c>
      <c r="H94" s="6">
        <v>0</v>
      </c>
    </row>
    <row r="95" spans="1:8" x14ac:dyDescent="0.35">
      <c r="A95" s="19" t="s">
        <v>539</v>
      </c>
      <c r="B95" s="20">
        <v>55000</v>
      </c>
      <c r="C95" s="20">
        <v>54000</v>
      </c>
      <c r="D95" s="20">
        <v>54000</v>
      </c>
      <c r="E95" s="6">
        <v>0</v>
      </c>
      <c r="F95" s="6">
        <v>0</v>
      </c>
      <c r="G95" s="6">
        <v>0</v>
      </c>
      <c r="H95" s="6">
        <v>0</v>
      </c>
    </row>
    <row r="96" spans="1:8" x14ac:dyDescent="0.35">
      <c r="A96" s="19" t="s">
        <v>540</v>
      </c>
      <c r="B96" s="20">
        <v>46000</v>
      </c>
      <c r="C96" s="20">
        <v>46000</v>
      </c>
      <c r="D96" s="20">
        <v>46000</v>
      </c>
      <c r="E96" s="6">
        <v>0</v>
      </c>
      <c r="F96" s="6">
        <v>0</v>
      </c>
      <c r="G96" s="6">
        <v>0</v>
      </c>
      <c r="H96" s="6">
        <v>0</v>
      </c>
    </row>
    <row r="97" spans="1:8" x14ac:dyDescent="0.35">
      <c r="A97" s="19" t="s">
        <v>541</v>
      </c>
      <c r="B97" s="20">
        <v>20000</v>
      </c>
      <c r="C97" s="20">
        <v>20000</v>
      </c>
      <c r="D97" s="20">
        <v>20000</v>
      </c>
      <c r="E97" s="6">
        <v>0</v>
      </c>
      <c r="F97" s="6">
        <v>0</v>
      </c>
      <c r="G97" s="6">
        <v>0</v>
      </c>
      <c r="H97" s="6">
        <v>0</v>
      </c>
    </row>
    <row r="98" spans="1:8" x14ac:dyDescent="0.35">
      <c r="A98" s="19" t="s">
        <v>542</v>
      </c>
      <c r="B98" s="20">
        <v>20000</v>
      </c>
      <c r="C98" s="20">
        <v>20000</v>
      </c>
      <c r="D98" s="20">
        <v>20000</v>
      </c>
      <c r="E98" s="6">
        <v>0</v>
      </c>
      <c r="F98" s="6">
        <v>0</v>
      </c>
      <c r="G98" s="6">
        <v>0</v>
      </c>
      <c r="H98" s="6">
        <v>0</v>
      </c>
    </row>
    <row r="99" spans="1:8" x14ac:dyDescent="0.35">
      <c r="A99" s="19" t="s">
        <v>543</v>
      </c>
      <c r="B99" s="20">
        <v>10000</v>
      </c>
      <c r="C99" s="20">
        <v>10000</v>
      </c>
      <c r="D99" s="20">
        <v>10000</v>
      </c>
      <c r="E99" s="6">
        <v>0</v>
      </c>
      <c r="F99" s="6">
        <v>0</v>
      </c>
      <c r="G99" s="6">
        <v>0</v>
      </c>
      <c r="H99" s="6">
        <v>0</v>
      </c>
    </row>
    <row r="100" spans="1:8" ht="15" thickBot="1" x14ac:dyDescent="0.4">
      <c r="A100" s="19" t="s">
        <v>544</v>
      </c>
      <c r="B100" s="21">
        <v>35000</v>
      </c>
      <c r="C100" s="21">
        <v>25000</v>
      </c>
      <c r="D100" s="21">
        <v>0</v>
      </c>
      <c r="E100" s="10">
        <v>0</v>
      </c>
      <c r="F100" s="10">
        <v>0</v>
      </c>
      <c r="G100" s="10">
        <v>0</v>
      </c>
      <c r="H100" s="10">
        <v>0</v>
      </c>
    </row>
    <row r="101" spans="1:8" x14ac:dyDescent="0.35">
      <c r="A101" s="22" t="s">
        <v>545</v>
      </c>
      <c r="B101" s="23">
        <f t="shared" ref="B101:H101" si="3">SUM(B64:B100)</f>
        <v>4534685.91</v>
      </c>
      <c r="C101" s="23">
        <f t="shared" si="3"/>
        <v>4585909.7799999993</v>
      </c>
      <c r="D101" s="23">
        <f t="shared" si="3"/>
        <v>3471000</v>
      </c>
      <c r="E101" s="23">
        <f t="shared" si="3"/>
        <v>0</v>
      </c>
      <c r="F101" s="23">
        <f t="shared" si="3"/>
        <v>0</v>
      </c>
      <c r="G101" s="23">
        <f t="shared" si="3"/>
        <v>0</v>
      </c>
      <c r="H101" s="23">
        <f t="shared" si="3"/>
        <v>0</v>
      </c>
    </row>
    <row r="103" spans="1:8" x14ac:dyDescent="0.35">
      <c r="A103" s="19" t="s">
        <v>546</v>
      </c>
      <c r="B103" s="20">
        <v>70000</v>
      </c>
      <c r="C103" s="20">
        <v>70000</v>
      </c>
      <c r="D103" s="20">
        <v>0</v>
      </c>
      <c r="E103" s="6">
        <v>0</v>
      </c>
      <c r="F103" s="6">
        <v>0</v>
      </c>
      <c r="G103" s="6">
        <v>0</v>
      </c>
      <c r="H103" s="6">
        <v>0</v>
      </c>
    </row>
    <row r="104" spans="1:8" x14ac:dyDescent="0.35">
      <c r="A104" s="19" t="s">
        <v>547</v>
      </c>
      <c r="B104" s="20">
        <v>50000</v>
      </c>
      <c r="C104" s="20">
        <v>50000</v>
      </c>
      <c r="D104" s="20">
        <v>0</v>
      </c>
      <c r="E104" s="6">
        <v>0</v>
      </c>
      <c r="F104" s="6">
        <v>0</v>
      </c>
      <c r="G104" s="6">
        <v>0</v>
      </c>
      <c r="H104" s="6">
        <v>0</v>
      </c>
    </row>
    <row r="105" spans="1:8" x14ac:dyDescent="0.35">
      <c r="A105" s="19" t="s">
        <v>548</v>
      </c>
      <c r="B105" s="20">
        <v>10000</v>
      </c>
      <c r="C105" s="20">
        <v>10000</v>
      </c>
      <c r="D105" s="20">
        <v>0</v>
      </c>
      <c r="E105" s="6">
        <v>0</v>
      </c>
      <c r="F105" s="6">
        <v>0</v>
      </c>
      <c r="G105" s="6">
        <v>0</v>
      </c>
      <c r="H105" s="6">
        <v>0</v>
      </c>
    </row>
    <row r="106" spans="1:8" x14ac:dyDescent="0.35">
      <c r="A106" s="19" t="s">
        <v>562</v>
      </c>
      <c r="B106" s="20">
        <v>35000</v>
      </c>
      <c r="C106" s="20">
        <v>35000</v>
      </c>
      <c r="D106" s="20">
        <v>0</v>
      </c>
      <c r="E106" s="6">
        <v>0</v>
      </c>
      <c r="F106" s="6">
        <v>0</v>
      </c>
      <c r="G106" s="6">
        <v>0</v>
      </c>
      <c r="H106" s="6">
        <v>0</v>
      </c>
    </row>
    <row r="107" spans="1:8" x14ac:dyDescent="0.35">
      <c r="A107" s="19" t="s">
        <v>549</v>
      </c>
      <c r="B107" s="20">
        <v>11000</v>
      </c>
      <c r="C107" s="20">
        <v>11000</v>
      </c>
      <c r="D107" s="20">
        <v>0</v>
      </c>
      <c r="E107" s="6">
        <v>0</v>
      </c>
      <c r="F107" s="6">
        <v>0</v>
      </c>
      <c r="G107" s="6">
        <v>0</v>
      </c>
      <c r="H107" s="6">
        <v>0</v>
      </c>
    </row>
    <row r="108" spans="1:8" x14ac:dyDescent="0.35">
      <c r="A108" s="19" t="s">
        <v>550</v>
      </c>
      <c r="B108" s="20">
        <v>25000</v>
      </c>
      <c r="C108" s="20">
        <v>25000</v>
      </c>
      <c r="D108" s="20">
        <v>0</v>
      </c>
      <c r="E108" s="6">
        <v>0</v>
      </c>
      <c r="F108" s="6">
        <v>0</v>
      </c>
      <c r="G108" s="6">
        <v>0</v>
      </c>
      <c r="H108" s="6">
        <v>0</v>
      </c>
    </row>
    <row r="109" spans="1:8" x14ac:dyDescent="0.35">
      <c r="A109" s="19" t="s">
        <v>551</v>
      </c>
      <c r="B109" s="20">
        <v>16000</v>
      </c>
      <c r="C109" s="20">
        <v>16000</v>
      </c>
      <c r="D109" s="20">
        <v>0</v>
      </c>
      <c r="E109" s="6">
        <v>0</v>
      </c>
      <c r="F109" s="6">
        <v>0</v>
      </c>
      <c r="G109" s="6">
        <v>0</v>
      </c>
      <c r="H109" s="6">
        <v>0</v>
      </c>
    </row>
    <row r="110" spans="1:8" x14ac:dyDescent="0.35">
      <c r="A110" s="19" t="s">
        <v>552</v>
      </c>
      <c r="B110" s="20">
        <v>13000</v>
      </c>
      <c r="C110" s="20">
        <v>13000</v>
      </c>
      <c r="D110" s="20">
        <v>0</v>
      </c>
      <c r="E110" s="6">
        <v>0</v>
      </c>
      <c r="F110" s="6">
        <v>0</v>
      </c>
      <c r="G110" s="6">
        <v>0</v>
      </c>
      <c r="H110" s="6">
        <v>0</v>
      </c>
    </row>
    <row r="111" spans="1:8" x14ac:dyDescent="0.35">
      <c r="A111" s="19" t="s">
        <v>553</v>
      </c>
      <c r="B111" s="20">
        <v>25000</v>
      </c>
      <c r="C111" s="20">
        <v>25000</v>
      </c>
      <c r="D111" s="20">
        <v>0</v>
      </c>
      <c r="E111" s="6">
        <v>0</v>
      </c>
      <c r="F111" s="6">
        <v>0</v>
      </c>
      <c r="G111" s="6">
        <v>0</v>
      </c>
      <c r="H111" s="6">
        <v>0</v>
      </c>
    </row>
    <row r="112" spans="1:8" x14ac:dyDescent="0.35">
      <c r="A112" s="19" t="s">
        <v>554</v>
      </c>
      <c r="B112" s="20">
        <v>55000</v>
      </c>
      <c r="C112" s="20">
        <v>55000</v>
      </c>
      <c r="D112" s="20">
        <v>0</v>
      </c>
      <c r="E112" s="6">
        <v>0</v>
      </c>
      <c r="F112" s="6">
        <v>0</v>
      </c>
      <c r="G112" s="6">
        <v>0</v>
      </c>
      <c r="H112" s="6">
        <v>0</v>
      </c>
    </row>
    <row r="113" spans="1:8" x14ac:dyDescent="0.35">
      <c r="A113" s="19" t="s">
        <v>555</v>
      </c>
      <c r="B113" s="20">
        <v>70000</v>
      </c>
      <c r="C113" s="20">
        <v>70000</v>
      </c>
      <c r="D113" s="20">
        <v>0</v>
      </c>
      <c r="E113" s="6">
        <v>0</v>
      </c>
      <c r="F113" s="6">
        <v>0</v>
      </c>
      <c r="G113" s="6">
        <v>0</v>
      </c>
      <c r="H113" s="6">
        <v>0</v>
      </c>
    </row>
    <row r="114" spans="1:8" x14ac:dyDescent="0.35">
      <c r="A114" s="19" t="s">
        <v>556</v>
      </c>
      <c r="B114" s="20">
        <v>95000</v>
      </c>
      <c r="C114" s="20">
        <v>95000</v>
      </c>
      <c r="D114" s="20">
        <v>0</v>
      </c>
      <c r="E114" s="6">
        <v>0</v>
      </c>
      <c r="F114" s="6">
        <v>0</v>
      </c>
      <c r="G114" s="6">
        <v>0</v>
      </c>
      <c r="H114" s="6">
        <v>0</v>
      </c>
    </row>
    <row r="115" spans="1:8" x14ac:dyDescent="0.35">
      <c r="A115" s="19" t="s">
        <v>557</v>
      </c>
      <c r="B115" s="20">
        <v>10000</v>
      </c>
      <c r="C115" s="20">
        <v>10000</v>
      </c>
      <c r="D115" s="20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x14ac:dyDescent="0.35">
      <c r="A116" s="19" t="s">
        <v>558</v>
      </c>
      <c r="B116" s="20">
        <v>85000</v>
      </c>
      <c r="C116" s="20">
        <v>85000</v>
      </c>
      <c r="D116" s="20"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 x14ac:dyDescent="0.35">
      <c r="A117" s="19" t="s">
        <v>563</v>
      </c>
      <c r="B117" s="20">
        <v>20000</v>
      </c>
      <c r="C117" s="20">
        <v>20000</v>
      </c>
      <c r="D117" s="20">
        <v>0</v>
      </c>
      <c r="E117" s="6">
        <v>0</v>
      </c>
      <c r="F117" s="6">
        <v>0</v>
      </c>
      <c r="G117" s="6">
        <v>0</v>
      </c>
      <c r="H117" s="6">
        <v>0</v>
      </c>
    </row>
    <row r="118" spans="1:8" x14ac:dyDescent="0.35">
      <c r="A118" s="19" t="s">
        <v>564</v>
      </c>
      <c r="B118" s="20">
        <v>80000</v>
      </c>
      <c r="C118" s="20">
        <v>80000</v>
      </c>
      <c r="D118" s="20"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ht="15" thickBot="1" x14ac:dyDescent="0.4">
      <c r="A119" s="19" t="s">
        <v>559</v>
      </c>
      <c r="B119" s="21">
        <v>24000</v>
      </c>
      <c r="C119" s="21">
        <v>35000</v>
      </c>
      <c r="D119" s="21">
        <v>0</v>
      </c>
      <c r="E119" s="10">
        <v>0</v>
      </c>
      <c r="F119" s="10">
        <v>0</v>
      </c>
      <c r="G119" s="10">
        <v>0</v>
      </c>
      <c r="H119" s="10">
        <v>0</v>
      </c>
    </row>
    <row r="120" spans="1:8" x14ac:dyDescent="0.35">
      <c r="A120" s="22" t="s">
        <v>560</v>
      </c>
      <c r="B120" s="23">
        <f t="shared" ref="B120:H120" si="4">SUM(B103:B119)</f>
        <v>694000</v>
      </c>
      <c r="C120" s="23">
        <f t="shared" si="4"/>
        <v>705000</v>
      </c>
      <c r="D120" s="23">
        <f t="shared" si="4"/>
        <v>0</v>
      </c>
      <c r="E120" s="23">
        <f t="shared" si="4"/>
        <v>0</v>
      </c>
      <c r="F120" s="23">
        <f t="shared" si="4"/>
        <v>0</v>
      </c>
      <c r="G120" s="23">
        <f t="shared" si="4"/>
        <v>0</v>
      </c>
      <c r="H120" s="23">
        <f t="shared" si="4"/>
        <v>0</v>
      </c>
    </row>
    <row r="121" spans="1:8" x14ac:dyDescent="0.35">
      <c r="E121" s="20"/>
      <c r="F121" s="20"/>
      <c r="G121" s="20"/>
      <c r="H121" s="20"/>
    </row>
    <row r="122" spans="1:8" ht="15" thickBot="1" x14ac:dyDescent="0.4">
      <c r="A122" s="24" t="s">
        <v>561</v>
      </c>
      <c r="B122" s="25">
        <f>SUM(B4+B43+B62+B101+B120)</f>
        <v>7199551.29</v>
      </c>
      <c r="C122" s="25">
        <f t="shared" ref="C122:H122" si="5">SUM(C4+C43+C62+C101+C120)</f>
        <v>7097896.7399999993</v>
      </c>
      <c r="D122" s="25">
        <f t="shared" si="5"/>
        <v>4554074</v>
      </c>
      <c r="E122" s="25">
        <f t="shared" si="5"/>
        <v>0</v>
      </c>
      <c r="F122" s="25">
        <f t="shared" si="5"/>
        <v>0</v>
      </c>
      <c r="G122" s="25">
        <f t="shared" si="5"/>
        <v>0</v>
      </c>
      <c r="H122" s="25">
        <f t="shared" si="5"/>
        <v>0</v>
      </c>
    </row>
    <row r="123" spans="1:8" ht="15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63209-F181-4F69-AD29-0A5A763D2272}">
  <dimension ref="A1:H7"/>
  <sheetViews>
    <sheetView workbookViewId="0">
      <selection activeCell="E3" sqref="E3"/>
    </sheetView>
  </sheetViews>
  <sheetFormatPr defaultRowHeight="15.5" x14ac:dyDescent="0.35"/>
  <cols>
    <col min="1" max="1" width="32.54296875" style="36" customWidth="1"/>
    <col min="2" max="3" width="12.6328125" style="6" customWidth="1"/>
    <col min="4" max="4" width="13.6328125" style="6" customWidth="1"/>
    <col min="5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439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37"/>
      <c r="B2" s="20"/>
      <c r="C2" s="20"/>
      <c r="D2" s="20"/>
    </row>
    <row r="3" spans="1:8" ht="16" thickBot="1" x14ac:dyDescent="0.4">
      <c r="A3" s="14" t="s">
        <v>436</v>
      </c>
      <c r="B3" s="21">
        <v>6383856.7800000003</v>
      </c>
      <c r="C3" s="21">
        <v>6794331</v>
      </c>
      <c r="D3" s="21">
        <v>7443000</v>
      </c>
      <c r="E3" s="10">
        <v>0</v>
      </c>
      <c r="F3" s="10">
        <v>0</v>
      </c>
      <c r="G3" s="10">
        <v>0</v>
      </c>
      <c r="H3" s="10">
        <v>0</v>
      </c>
    </row>
    <row r="4" spans="1:8" x14ac:dyDescent="0.35">
      <c r="A4" s="17" t="s">
        <v>374</v>
      </c>
      <c r="B4" s="23">
        <f t="shared" ref="B4:H4" si="0">SUM(B3)</f>
        <v>6383856.7800000003</v>
      </c>
      <c r="C4" s="23">
        <f t="shared" si="0"/>
        <v>6794331</v>
      </c>
      <c r="D4" s="23">
        <f t="shared" si="0"/>
        <v>7443000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</row>
    <row r="5" spans="1:8" x14ac:dyDescent="0.35">
      <c r="A5" s="14"/>
      <c r="B5" s="20"/>
      <c r="C5" s="20"/>
      <c r="D5" s="20"/>
      <c r="E5" s="20"/>
      <c r="F5" s="20"/>
      <c r="G5" s="20"/>
      <c r="H5" s="20"/>
    </row>
    <row r="6" spans="1:8" ht="16" thickBot="1" x14ac:dyDescent="0.4">
      <c r="A6" s="35" t="s">
        <v>437</v>
      </c>
      <c r="B6" s="25">
        <f>SUM(B4)</f>
        <v>6383856.7800000003</v>
      </c>
      <c r="C6" s="25">
        <f t="shared" ref="C6:H6" si="1">SUM(C4)</f>
        <v>6794331</v>
      </c>
      <c r="D6" s="25">
        <f t="shared" si="1"/>
        <v>7443000</v>
      </c>
      <c r="E6" s="25">
        <f t="shared" si="1"/>
        <v>0</v>
      </c>
      <c r="F6" s="25">
        <f t="shared" si="1"/>
        <v>0</v>
      </c>
      <c r="G6" s="25">
        <f t="shared" si="1"/>
        <v>0</v>
      </c>
      <c r="H6" s="25">
        <f t="shared" si="1"/>
        <v>0</v>
      </c>
    </row>
    <row r="7" spans="1:8" ht="16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AFB77-90F6-47B7-A004-D9000070508A}">
  <dimension ref="A1:H8"/>
  <sheetViews>
    <sheetView workbookViewId="0">
      <selection activeCell="F3" sqref="F3"/>
    </sheetView>
  </sheetViews>
  <sheetFormatPr defaultRowHeight="14.5" x14ac:dyDescent="0.35"/>
  <cols>
    <col min="1" max="1" width="32.6328125" style="30" customWidth="1"/>
    <col min="2" max="4" width="12.6328125" style="20" customWidth="1"/>
    <col min="5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438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/>
    <row r="3" spans="1:8" ht="15.5" x14ac:dyDescent="0.35">
      <c r="A3" s="14" t="s">
        <v>440</v>
      </c>
      <c r="B3" s="20">
        <v>745460.17</v>
      </c>
      <c r="C3" s="20">
        <v>766776.3</v>
      </c>
      <c r="D3" s="20">
        <v>795600</v>
      </c>
      <c r="E3" s="6">
        <v>0</v>
      </c>
      <c r="F3" s="6">
        <v>0</v>
      </c>
      <c r="G3" s="6">
        <v>0</v>
      </c>
      <c r="H3" s="6">
        <v>0</v>
      </c>
    </row>
    <row r="4" spans="1:8" ht="16" thickBot="1" x14ac:dyDescent="0.4">
      <c r="A4" s="14" t="s">
        <v>441</v>
      </c>
      <c r="B4" s="21">
        <v>4518510.34</v>
      </c>
      <c r="C4" s="21">
        <v>3889051.5</v>
      </c>
      <c r="D4" s="21">
        <v>5425000</v>
      </c>
      <c r="E4" s="10">
        <v>0</v>
      </c>
      <c r="F4" s="10">
        <v>0</v>
      </c>
      <c r="G4" s="10">
        <v>0</v>
      </c>
      <c r="H4" s="10">
        <v>0</v>
      </c>
    </row>
    <row r="5" spans="1:8" ht="15.5" x14ac:dyDescent="0.35">
      <c r="A5" s="17" t="s">
        <v>17</v>
      </c>
      <c r="B5" s="23">
        <f t="shared" ref="B5:H5" si="0">SUM(B3:B4)</f>
        <v>5263970.51</v>
      </c>
      <c r="C5" s="23">
        <f t="shared" si="0"/>
        <v>4655827.8</v>
      </c>
      <c r="D5" s="23">
        <f t="shared" si="0"/>
        <v>6220600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</row>
    <row r="6" spans="1:8" ht="15.5" x14ac:dyDescent="0.35">
      <c r="A6" s="14"/>
      <c r="E6" s="20"/>
      <c r="F6" s="20"/>
      <c r="G6" s="20"/>
      <c r="H6" s="20"/>
    </row>
    <row r="7" spans="1:8" ht="16" thickBot="1" x14ac:dyDescent="0.4">
      <c r="A7" s="35" t="s">
        <v>442</v>
      </c>
      <c r="B7" s="25">
        <f>SUM(B5)</f>
        <v>5263970.51</v>
      </c>
      <c r="C7" s="25">
        <f t="shared" ref="C7:H7" si="1">SUM(C5)</f>
        <v>4655827.8</v>
      </c>
      <c r="D7" s="25">
        <f t="shared" si="1"/>
        <v>6220600</v>
      </c>
      <c r="E7" s="25">
        <f t="shared" si="1"/>
        <v>0</v>
      </c>
      <c r="F7" s="25">
        <f t="shared" si="1"/>
        <v>0</v>
      </c>
      <c r="G7" s="25">
        <f t="shared" si="1"/>
        <v>0</v>
      </c>
      <c r="H7" s="25">
        <f t="shared" si="1"/>
        <v>0</v>
      </c>
    </row>
    <row r="8" spans="1:8" ht="15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CD14B-20BF-4F02-B547-ABBB3477FA27}">
  <dimension ref="A1:H12"/>
  <sheetViews>
    <sheetView workbookViewId="0">
      <selection activeCell="F3" sqref="F3"/>
    </sheetView>
  </sheetViews>
  <sheetFormatPr defaultRowHeight="14.5" x14ac:dyDescent="0.35"/>
  <cols>
    <col min="1" max="1" width="32.6328125" style="30" customWidth="1"/>
    <col min="2" max="4" width="12.6328125" style="20" customWidth="1"/>
    <col min="5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443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/>
    <row r="3" spans="1:8" ht="15.5" x14ac:dyDescent="0.35">
      <c r="A3" s="14" t="s">
        <v>444</v>
      </c>
      <c r="B3" s="20">
        <v>62889</v>
      </c>
      <c r="C3" s="20">
        <v>60284</v>
      </c>
      <c r="D3" s="20">
        <v>51541</v>
      </c>
      <c r="E3" s="6">
        <v>0</v>
      </c>
      <c r="F3" s="6">
        <v>0</v>
      </c>
      <c r="G3" s="6">
        <v>0</v>
      </c>
      <c r="H3" s="6">
        <v>0</v>
      </c>
    </row>
    <row r="4" spans="1:8" ht="15.5" x14ac:dyDescent="0.35">
      <c r="A4" s="14" t="s">
        <v>445</v>
      </c>
      <c r="B4" s="20">
        <v>1064</v>
      </c>
      <c r="C4" s="20">
        <v>850</v>
      </c>
      <c r="D4" s="20">
        <v>2500</v>
      </c>
      <c r="E4" s="6">
        <v>0</v>
      </c>
      <c r="F4" s="6">
        <v>0</v>
      </c>
      <c r="G4" s="6">
        <v>0</v>
      </c>
      <c r="H4" s="6">
        <v>0</v>
      </c>
    </row>
    <row r="5" spans="1:8" ht="15.5" x14ac:dyDescent="0.35">
      <c r="A5" s="14" t="s">
        <v>446</v>
      </c>
      <c r="B5" s="20">
        <v>318569</v>
      </c>
      <c r="C5" s="20">
        <v>345274</v>
      </c>
      <c r="D5" s="20">
        <v>342755</v>
      </c>
      <c r="E5" s="6">
        <v>0</v>
      </c>
      <c r="F5" s="6">
        <v>0</v>
      </c>
      <c r="G5" s="6">
        <v>0</v>
      </c>
      <c r="H5" s="6">
        <v>0</v>
      </c>
    </row>
    <row r="6" spans="1:8" ht="15.5" x14ac:dyDescent="0.35">
      <c r="A6" s="14" t="s">
        <v>447</v>
      </c>
      <c r="B6" s="20">
        <v>841.84</v>
      </c>
      <c r="C6" s="20">
        <v>139050.95000000001</v>
      </c>
      <c r="D6" s="20">
        <v>25000</v>
      </c>
      <c r="E6" s="6">
        <v>0</v>
      </c>
      <c r="F6" s="6">
        <v>0</v>
      </c>
      <c r="G6" s="6">
        <v>0</v>
      </c>
      <c r="H6" s="6">
        <v>0</v>
      </c>
    </row>
    <row r="7" spans="1:8" ht="16" thickBot="1" x14ac:dyDescent="0.4">
      <c r="A7" s="14" t="s">
        <v>448</v>
      </c>
      <c r="B7" s="21">
        <v>38150</v>
      </c>
      <c r="C7" s="21">
        <v>34726</v>
      </c>
      <c r="D7" s="21">
        <v>51541</v>
      </c>
      <c r="E7" s="10">
        <v>0</v>
      </c>
      <c r="F7" s="10">
        <v>0</v>
      </c>
      <c r="G7" s="10">
        <v>0</v>
      </c>
      <c r="H7" s="10">
        <v>0</v>
      </c>
    </row>
    <row r="8" spans="1:8" ht="15.5" x14ac:dyDescent="0.35">
      <c r="A8" s="17" t="s">
        <v>449</v>
      </c>
      <c r="B8" s="23">
        <f t="shared" ref="B8:H8" si="0">SUM(B3:B7)</f>
        <v>421513.84</v>
      </c>
      <c r="C8" s="23">
        <f t="shared" si="0"/>
        <v>580184.94999999995</v>
      </c>
      <c r="D8" s="23">
        <f t="shared" si="0"/>
        <v>473337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</row>
    <row r="9" spans="1:8" ht="15.5" x14ac:dyDescent="0.35">
      <c r="A9" s="14"/>
      <c r="E9" s="20"/>
      <c r="F9" s="20"/>
      <c r="G9" s="20"/>
      <c r="H9" s="20"/>
    </row>
    <row r="10" spans="1:8" ht="16" thickBot="1" x14ac:dyDescent="0.4">
      <c r="A10" s="35" t="s">
        <v>450</v>
      </c>
      <c r="B10" s="25">
        <f>SUM(B8)</f>
        <v>421513.84</v>
      </c>
      <c r="C10" s="25">
        <f t="shared" ref="C10:H10" si="1">SUM(C8)</f>
        <v>580184.94999999995</v>
      </c>
      <c r="D10" s="25">
        <f t="shared" si="1"/>
        <v>473337</v>
      </c>
      <c r="E10" s="25">
        <f t="shared" si="1"/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</row>
    <row r="11" spans="1:8" ht="16" thickTop="1" x14ac:dyDescent="0.35">
      <c r="A11" s="14"/>
    </row>
    <row r="12" spans="1:8" ht="15.5" x14ac:dyDescent="0.35">
      <c r="A12" s="14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19591-0696-45CF-AE64-B2B575B093AF}">
  <dimension ref="A1:H38"/>
  <sheetViews>
    <sheetView zoomScaleNormal="100" workbookViewId="0">
      <selection activeCell="K3" sqref="J3:K3"/>
    </sheetView>
  </sheetViews>
  <sheetFormatPr defaultRowHeight="15.5" x14ac:dyDescent="0.35"/>
  <cols>
    <col min="1" max="1" width="32.6328125" style="14" customWidth="1"/>
    <col min="2" max="2" width="15.08984375" style="20" customWidth="1"/>
    <col min="3" max="3" width="14.1796875" style="20" customWidth="1"/>
    <col min="4" max="4" width="15.453125" style="20" customWidth="1"/>
    <col min="5" max="8" width="12.6328125" style="20" customWidth="1"/>
    <col min="9" max="16384" width="8.7265625" style="3"/>
  </cols>
  <sheetData>
    <row r="1" spans="1:8" ht="55" customHeight="1" thickTop="1" thickBot="1" x14ac:dyDescent="0.4">
      <c r="A1" s="12" t="s">
        <v>565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16.5" customHeight="1" thickTop="1" x14ac:dyDescent="0.35">
      <c r="A2" s="64"/>
      <c r="B2" s="65"/>
      <c r="C2" s="65"/>
      <c r="D2" s="65"/>
      <c r="E2" s="65"/>
      <c r="F2" s="65"/>
      <c r="G2" s="65"/>
      <c r="H2" s="65"/>
    </row>
    <row r="3" spans="1:8" x14ac:dyDescent="0.35">
      <c r="A3" s="14" t="s">
        <v>567</v>
      </c>
      <c r="B3" s="20">
        <f>'1220-Select Board'!B11</f>
        <v>13610.67</v>
      </c>
      <c r="C3" s="20">
        <f>'1220-Select Board'!C11</f>
        <v>13562.94</v>
      </c>
      <c r="D3" s="20">
        <f>'1220-Select Board'!D11</f>
        <v>17850</v>
      </c>
      <c r="E3" s="20">
        <f>'1220-Select Board'!E11</f>
        <v>0</v>
      </c>
      <c r="F3" s="20">
        <f>'1220-Select Board'!F11</f>
        <v>0</v>
      </c>
      <c r="G3" s="20">
        <f>'1220-Select Board'!G11</f>
        <v>0</v>
      </c>
      <c r="H3" s="20">
        <f>'1220-Select Board'!H11</f>
        <v>0</v>
      </c>
    </row>
    <row r="4" spans="1:8" x14ac:dyDescent="0.35">
      <c r="A4" s="14" t="s">
        <v>568</v>
      </c>
      <c r="B4" s="20">
        <f>'1230- Executive Assistant'!B17</f>
        <v>331489.63</v>
      </c>
      <c r="C4" s="20">
        <f>'1230- Executive Assistant'!C17</f>
        <v>350363.23</v>
      </c>
      <c r="D4" s="20">
        <f>'1230- Executive Assistant'!D17</f>
        <v>359284</v>
      </c>
      <c r="E4" s="20">
        <f>'1230- Executive Assistant'!E17</f>
        <v>0</v>
      </c>
      <c r="F4" s="20">
        <f>'1230- Executive Assistant'!F17</f>
        <v>0</v>
      </c>
      <c r="G4" s="20">
        <f>'1230- Executive Assistant'!G17</f>
        <v>0</v>
      </c>
      <c r="H4" s="20">
        <f>'1230- Executive Assistant'!H17</f>
        <v>0</v>
      </c>
    </row>
    <row r="5" spans="1:8" x14ac:dyDescent="0.35">
      <c r="A5" s="14" t="s">
        <v>569</v>
      </c>
      <c r="B5" s="20">
        <f>'1231- Election Town Meeting'!B13</f>
        <v>27255.95</v>
      </c>
      <c r="C5" s="20">
        <f>'1231- Election Town Meeting'!C13</f>
        <v>63829.4</v>
      </c>
      <c r="D5" s="20">
        <f>'1231- Election Town Meeting'!D13</f>
        <v>55921</v>
      </c>
      <c r="E5" s="20">
        <f>'1231- Election Town Meeting'!E13</f>
        <v>0</v>
      </c>
      <c r="F5" s="20">
        <f>'1231- Election Town Meeting'!F13</f>
        <v>0</v>
      </c>
      <c r="G5" s="20">
        <f>'1231- Election Town Meeting'!G13</f>
        <v>0</v>
      </c>
      <c r="H5" s="20">
        <f>'1231- Election Town Meeting'!H13</f>
        <v>0</v>
      </c>
    </row>
    <row r="6" spans="1:8" x14ac:dyDescent="0.35">
      <c r="A6" s="14" t="s">
        <v>570</v>
      </c>
      <c r="B6" s="20">
        <f>'1232- CommDev'!B17</f>
        <v>250171.43</v>
      </c>
      <c r="C6" s="20">
        <f>'1232- CommDev'!C17</f>
        <v>250661.64</v>
      </c>
      <c r="D6" s="20">
        <f>'1232- CommDev'!D17</f>
        <v>296491</v>
      </c>
      <c r="E6" s="20">
        <f>'1232- CommDev'!E17</f>
        <v>0</v>
      </c>
      <c r="F6" s="20">
        <f>'1232- CommDev'!F17</f>
        <v>0</v>
      </c>
      <c r="G6" s="20">
        <f>'1232- CommDev'!G17</f>
        <v>0</v>
      </c>
      <c r="H6" s="20">
        <f>'1232- CommDev'!H17</f>
        <v>0</v>
      </c>
    </row>
    <row r="7" spans="1:8" x14ac:dyDescent="0.35">
      <c r="A7" s="14" t="s">
        <v>571</v>
      </c>
      <c r="B7" s="20">
        <f>'1235- Legal'!B6</f>
        <v>254506.86</v>
      </c>
      <c r="C7" s="20">
        <f>'1235- Legal'!C6</f>
        <v>270000.42</v>
      </c>
      <c r="D7" s="20">
        <f>'1235- Legal'!D6</f>
        <v>250000</v>
      </c>
      <c r="E7" s="20">
        <f>'1235- Legal'!E6</f>
        <v>0</v>
      </c>
      <c r="F7" s="20">
        <f>'1235- Legal'!F6</f>
        <v>0</v>
      </c>
      <c r="G7" s="20">
        <f>'1235- Legal'!G6</f>
        <v>0</v>
      </c>
      <c r="H7" s="20">
        <f>'1235- Legal'!H6</f>
        <v>0</v>
      </c>
    </row>
    <row r="8" spans="1:8" x14ac:dyDescent="0.35">
      <c r="A8" s="14" t="s">
        <v>784</v>
      </c>
      <c r="B8" s="20">
        <f>'1236- Town Hall Exp'!B22</f>
        <v>279859.56</v>
      </c>
      <c r="C8" s="20">
        <f>'1236- Town Hall Exp'!C22</f>
        <v>294265.28000000003</v>
      </c>
      <c r="D8" s="20">
        <f>'1236- Town Hall Exp'!D22</f>
        <v>74808</v>
      </c>
      <c r="E8" s="20">
        <f>'1236- Town Hall Exp'!E22</f>
        <v>0</v>
      </c>
      <c r="F8" s="20">
        <f>'1236- Town Hall Exp'!F22</f>
        <v>0</v>
      </c>
      <c r="G8" s="20">
        <f>'1236- Town Hall Exp'!G22</f>
        <v>0</v>
      </c>
      <c r="H8" s="20">
        <f>'1236- Town Hall Exp'!H22</f>
        <v>0</v>
      </c>
    </row>
    <row r="9" spans="1:8" x14ac:dyDescent="0.35">
      <c r="A9" s="14" t="s">
        <v>572</v>
      </c>
      <c r="B9" s="20">
        <f>'1237- Personnel '!B8</f>
        <v>12567.57</v>
      </c>
      <c r="C9" s="20">
        <f>'1237- Personnel '!C8</f>
        <v>14959.5</v>
      </c>
      <c r="D9" s="20">
        <f>'1237- Personnel '!D8</f>
        <v>16260</v>
      </c>
      <c r="E9" s="20">
        <f>'1237- Personnel '!E8</f>
        <v>0</v>
      </c>
      <c r="F9" s="20">
        <f>'1237- Personnel '!F8</f>
        <v>0</v>
      </c>
      <c r="G9" s="20">
        <f>'1237- Personnel '!G8</f>
        <v>0</v>
      </c>
      <c r="H9" s="20">
        <f>'1237- Personnel '!H8</f>
        <v>0</v>
      </c>
    </row>
    <row r="10" spans="1:8" x14ac:dyDescent="0.35">
      <c r="A10" s="14" t="s">
        <v>819</v>
      </c>
      <c r="B10" s="20">
        <f>'1330- Finance'!B28</f>
        <v>757999.84</v>
      </c>
      <c r="C10" s="20">
        <f>'1330- Finance'!C28</f>
        <v>875571.29</v>
      </c>
      <c r="D10" s="20">
        <f>'1330- Finance'!D28</f>
        <v>1169476</v>
      </c>
      <c r="E10" s="20">
        <f>'1330- Finance'!E28</f>
        <v>0</v>
      </c>
      <c r="F10" s="20">
        <f>'1330- Finance'!F28</f>
        <v>0</v>
      </c>
      <c r="G10" s="20">
        <f>'1330- Finance'!G28</f>
        <v>0</v>
      </c>
      <c r="H10" s="20">
        <f>'1330- Finance'!H28</f>
        <v>0</v>
      </c>
    </row>
    <row r="11" spans="1:8" x14ac:dyDescent="0.35">
      <c r="A11" s="14" t="s">
        <v>770</v>
      </c>
      <c r="B11" s="98">
        <f>IT!B19</f>
        <v>78915.72</v>
      </c>
      <c r="C11" s="98">
        <f>IT!C19</f>
        <v>131131.68</v>
      </c>
      <c r="D11" s="98">
        <f>IT!D19</f>
        <v>200932</v>
      </c>
      <c r="E11" s="20">
        <f>IT!E19</f>
        <v>0</v>
      </c>
      <c r="F11" s="20">
        <f>IT!F19</f>
        <v>0</v>
      </c>
      <c r="G11" s="20">
        <f>IT!G19</f>
        <v>0</v>
      </c>
      <c r="H11" s="20">
        <f>IT!H19</f>
        <v>0</v>
      </c>
    </row>
    <row r="12" spans="1:8" x14ac:dyDescent="0.35">
      <c r="A12" s="14" t="s">
        <v>573</v>
      </c>
      <c r="B12" s="20">
        <f>'1610- Town Clerk'!B20</f>
        <v>172343.72</v>
      </c>
      <c r="C12" s="20">
        <f>'1610- Town Clerk'!C20</f>
        <v>173115.85</v>
      </c>
      <c r="D12" s="20">
        <f>'1610- Town Clerk'!D20</f>
        <v>183301</v>
      </c>
      <c r="E12" s="20">
        <f>'1610- Town Clerk'!E20</f>
        <v>0</v>
      </c>
      <c r="F12" s="20">
        <f>'1610- Town Clerk'!F20</f>
        <v>0</v>
      </c>
      <c r="G12" s="20">
        <f>'1610- Town Clerk'!G20</f>
        <v>0</v>
      </c>
      <c r="H12" s="20">
        <f>'1610- Town Clerk'!H20</f>
        <v>0</v>
      </c>
    </row>
    <row r="13" spans="1:8" x14ac:dyDescent="0.35">
      <c r="A13" s="14" t="s">
        <v>574</v>
      </c>
      <c r="B13" s="20">
        <f>'1960- Moderator'!B6</f>
        <v>110</v>
      </c>
      <c r="C13" s="20">
        <f>'1960- Moderator'!C6</f>
        <v>110</v>
      </c>
      <c r="D13" s="20">
        <f>'1960- Moderator'!D6</f>
        <v>110</v>
      </c>
      <c r="E13" s="20">
        <f>'1960- Moderator'!E6</f>
        <v>0</v>
      </c>
      <c r="F13" s="20">
        <f>'1960- Moderator'!F6</f>
        <v>0</v>
      </c>
      <c r="G13" s="20">
        <f>'1960- Moderator'!G6</f>
        <v>0</v>
      </c>
      <c r="H13" s="20">
        <f>'1960- Moderator'!H6</f>
        <v>0</v>
      </c>
    </row>
    <row r="14" spans="1:8" x14ac:dyDescent="0.35">
      <c r="A14" s="14" t="s">
        <v>575</v>
      </c>
      <c r="B14" s="20">
        <f>'1967- Municipal Light Brd'!B6</f>
        <v>3300</v>
      </c>
      <c r="C14" s="20">
        <f>'1967- Municipal Light Brd'!C6</f>
        <v>3900</v>
      </c>
      <c r="D14" s="20">
        <f>'1967- Municipal Light Brd'!D6</f>
        <v>3600</v>
      </c>
      <c r="E14" s="20">
        <f>'1967- Municipal Light Brd'!E6</f>
        <v>0</v>
      </c>
      <c r="F14" s="20">
        <f>'1967- Municipal Light Brd'!F6</f>
        <v>0</v>
      </c>
      <c r="G14" s="20">
        <f>'1967- Municipal Light Brd'!G6</f>
        <v>0</v>
      </c>
      <c r="H14" s="20">
        <f>'1967- Municipal Light Brd'!H6</f>
        <v>0</v>
      </c>
    </row>
    <row r="15" spans="1:8" x14ac:dyDescent="0.35">
      <c r="A15" s="14" t="s">
        <v>576</v>
      </c>
      <c r="B15" s="20">
        <f>'1971- Ft Meadow Comm'!B10</f>
        <v>5700</v>
      </c>
      <c r="C15" s="20">
        <f>'1971- Ft Meadow Comm'!C10</f>
        <v>4677.9799999999996</v>
      </c>
      <c r="D15" s="20">
        <f>'1971- Ft Meadow Comm'!D10</f>
        <v>8200</v>
      </c>
      <c r="E15" s="20">
        <f>'1971- Ft Meadow Comm'!E10</f>
        <v>0</v>
      </c>
      <c r="F15" s="20">
        <f>'1971- Ft Meadow Comm'!F10</f>
        <v>0</v>
      </c>
      <c r="G15" s="20">
        <f>'1971- Ft Meadow Comm'!G10</f>
        <v>0</v>
      </c>
      <c r="H15" s="20">
        <f>'1971- Ft Meadow Comm'!H10</f>
        <v>0</v>
      </c>
    </row>
    <row r="16" spans="1:8" x14ac:dyDescent="0.35">
      <c r="A16" s="14" t="s">
        <v>577</v>
      </c>
      <c r="B16" s="20">
        <f>'1974- Lake Boone Comm'!B6</f>
        <v>0</v>
      </c>
      <c r="C16" s="20">
        <f>'1974- Lake Boone Comm'!C6</f>
        <v>3691.79</v>
      </c>
      <c r="D16" s="20">
        <f>'1974- Lake Boone Comm'!D6</f>
        <v>3200</v>
      </c>
      <c r="E16" s="20">
        <f>'1974- Lake Boone Comm'!E6</f>
        <v>0</v>
      </c>
      <c r="F16" s="20">
        <f>'1974- Lake Boone Comm'!F6</f>
        <v>0</v>
      </c>
      <c r="G16" s="20">
        <f>'1974- Lake Boone Comm'!G6</f>
        <v>0</v>
      </c>
      <c r="H16" s="20">
        <f>'1974- Lake Boone Comm'!H6</f>
        <v>0</v>
      </c>
    </row>
    <row r="17" spans="1:8" x14ac:dyDescent="0.35">
      <c r="A17" s="14" t="s">
        <v>578</v>
      </c>
      <c r="B17" s="20">
        <f>'1977- HDC'!B6</f>
        <v>750</v>
      </c>
      <c r="C17" s="20">
        <f>'1977- HDC'!C6</f>
        <v>750</v>
      </c>
      <c r="D17" s="20">
        <f>'1977- HDC'!D6</f>
        <v>784</v>
      </c>
      <c r="E17" s="20">
        <f>'1977- HDC'!E6</f>
        <v>0</v>
      </c>
      <c r="F17" s="20">
        <f>'1977- HDC'!F6</f>
        <v>0</v>
      </c>
      <c r="G17" s="20">
        <f>'1977- HDC'!G6</f>
        <v>0</v>
      </c>
      <c r="H17" s="20">
        <f>'1977- HDC'!H6</f>
        <v>0</v>
      </c>
    </row>
    <row r="18" spans="1:8" x14ac:dyDescent="0.35">
      <c r="A18" s="14" t="s">
        <v>579</v>
      </c>
      <c r="B18" s="20">
        <f>'2100- Police'!B54</f>
        <v>3838992.3</v>
      </c>
      <c r="C18" s="20">
        <f>'2100- Police'!C54</f>
        <v>4312436.9000000004</v>
      </c>
      <c r="D18" s="20">
        <f>'2100- Police'!D54</f>
        <v>4777915</v>
      </c>
      <c r="E18" s="20">
        <f>'2100- Police'!E54</f>
        <v>0</v>
      </c>
      <c r="F18" s="20">
        <f>'2100- Police'!F54</f>
        <v>0</v>
      </c>
      <c r="G18" s="20">
        <f>'2100- Police'!G54</f>
        <v>0</v>
      </c>
      <c r="H18" s="20">
        <f>'2100- Police'!H54</f>
        <v>0</v>
      </c>
    </row>
    <row r="19" spans="1:8" x14ac:dyDescent="0.35">
      <c r="A19" s="14" t="s">
        <v>580</v>
      </c>
      <c r="B19" s="20">
        <f>'2200- Fire'!B42</f>
        <v>3750661.0700000003</v>
      </c>
      <c r="C19" s="20">
        <f>'2200- Fire'!C42</f>
        <v>3918004.7000000011</v>
      </c>
      <c r="D19" s="20">
        <f>'2200- Fire'!D42</f>
        <v>4226212</v>
      </c>
      <c r="E19" s="20">
        <f>'2200- Fire'!E42</f>
        <v>0</v>
      </c>
      <c r="F19" s="20">
        <f>'2200- Fire'!F42</f>
        <v>0</v>
      </c>
      <c r="G19" s="20">
        <f>'2200- Fire'!G42</f>
        <v>0</v>
      </c>
      <c r="H19" s="20">
        <f>'2200- Fire'!H42</f>
        <v>0</v>
      </c>
    </row>
    <row r="20" spans="1:8" x14ac:dyDescent="0.35">
      <c r="A20" s="14" t="s">
        <v>581</v>
      </c>
      <c r="B20" s="20">
        <f>'2410- Inspections'!B20</f>
        <v>189662.98</v>
      </c>
      <c r="C20" s="20">
        <f>'2410- Inspections'!C20</f>
        <v>225190.98</v>
      </c>
      <c r="D20" s="20">
        <f>'2410- Inspections'!D20</f>
        <v>252374</v>
      </c>
      <c r="E20" s="20">
        <f>'2410- Inspections'!E20</f>
        <v>0</v>
      </c>
      <c r="F20" s="20">
        <f>'2410- Inspections'!F20</f>
        <v>0</v>
      </c>
      <c r="G20" s="20">
        <f>'2410- Inspections'!G20</f>
        <v>0</v>
      </c>
      <c r="H20" s="20">
        <f>'2410- Inspections'!H20</f>
        <v>0</v>
      </c>
    </row>
    <row r="21" spans="1:8" x14ac:dyDescent="0.35">
      <c r="A21" s="14" t="s">
        <v>583</v>
      </c>
      <c r="B21" s="20">
        <f>DPW!B135</f>
        <v>3536369.5900000003</v>
      </c>
      <c r="C21" s="20">
        <f>DPW!C135</f>
        <v>3232639.3499999996</v>
      </c>
      <c r="D21" s="20">
        <f>DPW!D135</f>
        <v>3515567</v>
      </c>
      <c r="E21" s="20">
        <f>DPW!E135</f>
        <v>0</v>
      </c>
      <c r="F21" s="20">
        <f>DPW!F135</f>
        <v>0</v>
      </c>
      <c r="G21" s="20">
        <f>DPW!G135</f>
        <v>0</v>
      </c>
      <c r="H21" s="20">
        <f>DPW!H135</f>
        <v>0</v>
      </c>
    </row>
    <row r="22" spans="1:8" x14ac:dyDescent="0.35">
      <c r="A22" s="14" t="s">
        <v>818</v>
      </c>
      <c r="B22" s="98">
        <f>'1246- Facilities'!B19</f>
        <v>0</v>
      </c>
      <c r="C22" s="98">
        <f>'1246- Facilities'!C19</f>
        <v>0</v>
      </c>
      <c r="D22" s="20">
        <f>'1246- Facilities'!D19</f>
        <v>374650</v>
      </c>
      <c r="E22" s="20">
        <f>'1246- Facilities'!E19</f>
        <v>0</v>
      </c>
      <c r="F22" s="20">
        <f>'1246- Facilities'!F19</f>
        <v>0</v>
      </c>
      <c r="G22" s="20">
        <f>'1246- Facilities'!G19</f>
        <v>0</v>
      </c>
      <c r="H22" s="20">
        <f>'1246- Facilities'!H19</f>
        <v>0</v>
      </c>
    </row>
    <row r="23" spans="1:8" x14ac:dyDescent="0.35">
      <c r="A23" s="14" t="s">
        <v>766</v>
      </c>
      <c r="B23" s="98">
        <f>'4500- Water Ent'!B71</f>
        <v>0</v>
      </c>
      <c r="C23" s="98">
        <f>'4500- Water Ent'!C71</f>
        <v>0</v>
      </c>
      <c r="D23" s="20">
        <f>'4500- Water Ent'!D71</f>
        <v>4980539</v>
      </c>
      <c r="E23" s="20">
        <f>'4500- Water Ent'!E71</f>
        <v>0</v>
      </c>
      <c r="F23" s="20">
        <f>'4500- Water Ent'!F71</f>
        <v>0</v>
      </c>
      <c r="G23" s="20">
        <f>'4500- Water Ent'!G71</f>
        <v>0</v>
      </c>
      <c r="H23" s="20">
        <f>'4500- Water Ent'!H71</f>
        <v>0</v>
      </c>
    </row>
    <row r="24" spans="1:8" x14ac:dyDescent="0.35">
      <c r="A24" s="14" t="s">
        <v>767</v>
      </c>
      <c r="B24" s="98">
        <f>'4400- Sewer Ent'!B48</f>
        <v>0</v>
      </c>
      <c r="C24" s="98">
        <f>'4400- Sewer Ent'!C48</f>
        <v>0</v>
      </c>
      <c r="D24" s="20">
        <f>'4400- Sewer Ent'!D48</f>
        <v>4839837</v>
      </c>
      <c r="E24" s="20">
        <f>'4400- Sewer Ent'!E48</f>
        <v>0</v>
      </c>
      <c r="F24" s="20">
        <f>'4400- Sewer Ent'!F48</f>
        <v>0</v>
      </c>
      <c r="G24" s="20">
        <f>'4400- Sewer Ent'!G48</f>
        <v>0</v>
      </c>
      <c r="H24" s="20">
        <f>'4400- Sewer Ent'!H48</f>
        <v>0</v>
      </c>
    </row>
    <row r="25" spans="1:8" x14ac:dyDescent="0.35">
      <c r="A25" s="14" t="s">
        <v>768</v>
      </c>
      <c r="B25" s="98">
        <f>'4550- Storm Water Ent'!B23</f>
        <v>0</v>
      </c>
      <c r="C25" s="98">
        <f>'4550- Storm Water Ent'!C23</f>
        <v>0</v>
      </c>
      <c r="D25" s="20">
        <f>'4550- Storm Water Ent'!D23</f>
        <v>1106997</v>
      </c>
      <c r="E25" s="20">
        <f>'4550- Storm Water Ent'!E23</f>
        <v>0</v>
      </c>
      <c r="F25" s="20">
        <f>'4550- Storm Water Ent'!F23</f>
        <v>0</v>
      </c>
      <c r="G25" s="20">
        <f>'4550- Storm Water Ent'!G23</f>
        <v>0</v>
      </c>
      <c r="H25" s="20">
        <f>'4550- Storm Water Ent'!H23</f>
        <v>0</v>
      </c>
    </row>
    <row r="26" spans="1:8" x14ac:dyDescent="0.35">
      <c r="A26" s="14" t="s">
        <v>584</v>
      </c>
      <c r="B26" s="20">
        <f>'5100- BOH'!B22</f>
        <v>207252.44</v>
      </c>
      <c r="C26" s="20">
        <f>'5100- BOH'!C22</f>
        <v>166440.22</v>
      </c>
      <c r="D26" s="20">
        <f>'5100- BOH'!D22</f>
        <v>211171</v>
      </c>
      <c r="E26" s="20">
        <f>'5100- BOH'!E22</f>
        <v>0</v>
      </c>
      <c r="F26" s="20">
        <f>'5100- BOH'!F22</f>
        <v>0</v>
      </c>
      <c r="G26" s="20">
        <f>'5410- COA'!G23</f>
        <v>0</v>
      </c>
      <c r="H26" s="20">
        <f>'5100- BOH'!H22</f>
        <v>0</v>
      </c>
    </row>
    <row r="27" spans="1:8" x14ac:dyDescent="0.35">
      <c r="A27" s="14" t="s">
        <v>585</v>
      </c>
      <c r="B27" s="20">
        <f>'5410- COA'!B23</f>
        <v>305902.73</v>
      </c>
      <c r="C27" s="20">
        <f>'5410- COA'!C23</f>
        <v>317171.60000000003</v>
      </c>
      <c r="D27" s="20">
        <f>'5410- COA'!D23</f>
        <v>340899</v>
      </c>
      <c r="E27" s="20">
        <f>'5410- COA'!E23</f>
        <v>0</v>
      </c>
      <c r="F27" s="20">
        <f>'5410- COA'!F23</f>
        <v>0</v>
      </c>
      <c r="G27" s="20">
        <f>'5410- COA'!G23</f>
        <v>0</v>
      </c>
      <c r="H27" s="20">
        <f>'5410- COA'!H23</f>
        <v>0</v>
      </c>
    </row>
    <row r="28" spans="1:8" x14ac:dyDescent="0.35">
      <c r="A28" s="14" t="s">
        <v>586</v>
      </c>
      <c r="B28" s="20">
        <f>'5411- Veterans'!B19</f>
        <v>142524.96</v>
      </c>
      <c r="C28" s="20">
        <f>'5411- Veterans'!C19</f>
        <v>129568.34</v>
      </c>
      <c r="D28" s="20">
        <f>'5411- Veterans'!D19</f>
        <v>153628</v>
      </c>
      <c r="E28" s="20">
        <f>'5411- Veterans'!E19</f>
        <v>0</v>
      </c>
      <c r="F28" s="20">
        <f>'5411- Veterans'!F19</f>
        <v>0</v>
      </c>
      <c r="G28" s="20">
        <f>'5411- Veterans'!G19</f>
        <v>0</v>
      </c>
      <c r="H28" s="20">
        <f>'5411- Veterans'!H19</f>
        <v>0</v>
      </c>
    </row>
    <row r="29" spans="1:8" x14ac:dyDescent="0.35">
      <c r="A29" s="14" t="s">
        <v>587</v>
      </c>
      <c r="B29" s="20">
        <f>'6100- Library'!B36</f>
        <v>714133.67</v>
      </c>
      <c r="C29" s="20">
        <f>'6100- Library'!C36</f>
        <v>836162.64299999992</v>
      </c>
      <c r="D29" s="20">
        <f>'6100- Library'!D36</f>
        <v>889019</v>
      </c>
      <c r="E29" s="20">
        <f>'6100- Library'!E36</f>
        <v>0</v>
      </c>
      <c r="F29" s="20">
        <f>'6100- Library'!F36</f>
        <v>0</v>
      </c>
      <c r="G29" s="20">
        <f>'6100- Library'!G36</f>
        <v>0</v>
      </c>
      <c r="H29" s="20">
        <f>'6100- Library'!H36</f>
        <v>0</v>
      </c>
    </row>
    <row r="30" spans="1:8" x14ac:dyDescent="0.35">
      <c r="A30" s="14" t="s">
        <v>588</v>
      </c>
      <c r="B30" s="20">
        <f>'6300- Rec'!B33</f>
        <v>390254.30999999994</v>
      </c>
      <c r="C30" s="20">
        <f>'6300- Rec'!C33</f>
        <v>380498.44</v>
      </c>
      <c r="D30" s="20">
        <f>'6300- Rec'!D33</f>
        <v>455324</v>
      </c>
      <c r="E30" s="20">
        <f>'6300- Rec'!E33</f>
        <v>0</v>
      </c>
      <c r="F30" s="20">
        <f>'6300- Rec'!F33</f>
        <v>0</v>
      </c>
      <c r="G30" s="20">
        <f>'6300- Rec'!G33</f>
        <v>0</v>
      </c>
      <c r="H30" s="20">
        <f>'6300- Rec'!H33</f>
        <v>0</v>
      </c>
    </row>
    <row r="31" spans="1:8" x14ac:dyDescent="0.35">
      <c r="A31" s="14" t="s">
        <v>589</v>
      </c>
      <c r="B31" s="20">
        <f>'9110- EE Retirement'!B6</f>
        <v>6383856.7800000003</v>
      </c>
      <c r="C31" s="20">
        <f>'9110- EE Retirement'!C6</f>
        <v>6794331</v>
      </c>
      <c r="D31" s="20">
        <f>'9110- EE Retirement'!D6</f>
        <v>7443000</v>
      </c>
      <c r="E31" s="20">
        <f>'9110- EE Retirement'!E6</f>
        <v>0</v>
      </c>
      <c r="F31" s="20">
        <f>'9110- EE Retirement'!F6</f>
        <v>0</v>
      </c>
      <c r="G31" s="20">
        <f>'9110- EE Retirement'!G6</f>
        <v>0</v>
      </c>
      <c r="H31" s="20">
        <f>'9110- EE Retirement'!H6</f>
        <v>0</v>
      </c>
    </row>
    <row r="32" spans="1:8" x14ac:dyDescent="0.35">
      <c r="A32" s="14" t="s">
        <v>590</v>
      </c>
      <c r="B32" s="20">
        <f>'9140- Group Health Ins'!B7</f>
        <v>5263970.51</v>
      </c>
      <c r="C32" s="20">
        <f>'9140- Group Health Ins'!C7</f>
        <v>4655827.8</v>
      </c>
      <c r="D32" s="20">
        <f>'9140- Group Health Ins'!D7</f>
        <v>6220600</v>
      </c>
      <c r="E32" s="20">
        <f>'9140- Group Health Ins'!E7</f>
        <v>0</v>
      </c>
      <c r="F32" s="20">
        <f>'9140- Group Health Ins'!F7</f>
        <v>0</v>
      </c>
      <c r="G32" s="20">
        <f>'9140- Group Health Ins'!G7</f>
        <v>0</v>
      </c>
      <c r="H32" s="20">
        <f>'9140- Group Health Ins'!H7</f>
        <v>0</v>
      </c>
    </row>
    <row r="33" spans="1:8" x14ac:dyDescent="0.35">
      <c r="A33" s="14" t="s">
        <v>591</v>
      </c>
      <c r="B33" s="20">
        <f>'9141- General Ins'!B10</f>
        <v>421513.84</v>
      </c>
      <c r="C33" s="20">
        <f>'9141- General Ins'!C10</f>
        <v>580184.94999999995</v>
      </c>
      <c r="D33" s="20">
        <f>'9141- General Ins'!D10</f>
        <v>473337</v>
      </c>
      <c r="E33" s="20">
        <f>'9141- General Ins'!E10</f>
        <v>0</v>
      </c>
      <c r="F33" s="20">
        <f>'9141- General Ins'!F10</f>
        <v>0</v>
      </c>
      <c r="G33" s="20">
        <f>'9141- General Ins'!G10</f>
        <v>0</v>
      </c>
      <c r="H33" s="20">
        <f>'9141- General Ins'!H10</f>
        <v>0</v>
      </c>
    </row>
    <row r="34" spans="1:8" x14ac:dyDescent="0.35">
      <c r="A34" s="14" t="s">
        <v>592</v>
      </c>
      <c r="B34" s="20">
        <f>'Debt Service'!B122</f>
        <v>7199551.29</v>
      </c>
      <c r="C34" s="20">
        <f>'Debt Service'!C122</f>
        <v>7097896.7399999993</v>
      </c>
      <c r="D34" s="20">
        <f>'Debt Service'!D122</f>
        <v>4554074</v>
      </c>
      <c r="E34" s="20">
        <f>'Debt Service'!E122</f>
        <v>0</v>
      </c>
      <c r="F34" s="20">
        <f>'Debt Service'!F122</f>
        <v>0</v>
      </c>
      <c r="G34" s="20">
        <f>'Debt Service'!G122</f>
        <v>0</v>
      </c>
      <c r="H34" s="20">
        <f>'Debt Service'!H122</f>
        <v>0</v>
      </c>
    </row>
    <row r="35" spans="1:8" x14ac:dyDescent="0.35">
      <c r="A35" s="14" t="s">
        <v>593</v>
      </c>
      <c r="B35" s="20">
        <f>'1961- FinComm'!B8</f>
        <v>245</v>
      </c>
      <c r="C35" s="20">
        <f>'1961- FinComm'!C8</f>
        <v>0</v>
      </c>
      <c r="D35" s="20">
        <f>'1961- FinComm'!D8</f>
        <v>603</v>
      </c>
      <c r="E35" s="20">
        <f>'1961- FinComm'!E8</f>
        <v>0</v>
      </c>
      <c r="F35" s="20">
        <f>'1961- FinComm'!F8</f>
        <v>0</v>
      </c>
      <c r="G35" s="20">
        <f>'1961- FinComm'!G8</f>
        <v>0</v>
      </c>
      <c r="H35" s="20">
        <f>'1961- FinComm'!H8</f>
        <v>0</v>
      </c>
    </row>
    <row r="36" spans="1:8" ht="16" thickBot="1" x14ac:dyDescent="0.4">
      <c r="A36" s="14" t="s">
        <v>594</v>
      </c>
      <c r="B36" s="21">
        <f>'1962- Assessors'!B15</f>
        <v>79469.19</v>
      </c>
      <c r="C36" s="21">
        <f>'1962- Assessors'!C15</f>
        <v>89684.78</v>
      </c>
      <c r="D36" s="21">
        <f>'1962- Assessors'!D15</f>
        <v>127272</v>
      </c>
      <c r="E36" s="21">
        <f>'1962- Assessors'!E15</f>
        <v>0</v>
      </c>
      <c r="F36" s="21">
        <f>'1962- Assessors'!F15</f>
        <v>0</v>
      </c>
      <c r="G36" s="21">
        <f>'1962- Assessors'!G15</f>
        <v>0</v>
      </c>
      <c r="H36" s="21">
        <f>'1962- Assessors'!H15</f>
        <v>0</v>
      </c>
    </row>
    <row r="37" spans="1:8" s="63" customFormat="1" ht="16" thickBot="1" x14ac:dyDescent="0.4">
      <c r="A37" s="17" t="s">
        <v>566</v>
      </c>
      <c r="B37" s="25">
        <f>SUM(B3:B36)-B11</f>
        <v>34534025.890000001</v>
      </c>
      <c r="C37" s="25">
        <f>SUM(C3:C36)-C11</f>
        <v>35055497.763000004</v>
      </c>
      <c r="D37" s="25">
        <f>SUM(D3:D36)-D11-D23-D24-D25</f>
        <v>36454930</v>
      </c>
      <c r="E37" s="25">
        <f t="shared" ref="E37:H37" si="0">SUM(E3:E36)</f>
        <v>0</v>
      </c>
      <c r="F37" s="25">
        <f t="shared" si="0"/>
        <v>0</v>
      </c>
      <c r="G37" s="25">
        <f t="shared" si="0"/>
        <v>0</v>
      </c>
      <c r="H37" s="25">
        <f t="shared" si="0"/>
        <v>0</v>
      </c>
    </row>
    <row r="38" spans="1:8" ht="16" thickTop="1" x14ac:dyDescent="0.35"/>
  </sheetData>
  <sheetProtection sheet="1" objects="1" scenarios="1" selectLockedCells="1"/>
  <pageMargins left="0.45" right="0.45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CF139-F68B-4195-BB22-DB7E348D52AF}">
  <dimension ref="A1:H14"/>
  <sheetViews>
    <sheetView zoomScaleNormal="100" workbookViewId="0">
      <selection activeCell="E3" sqref="E3"/>
    </sheetView>
  </sheetViews>
  <sheetFormatPr defaultRowHeight="14.5" x14ac:dyDescent="0.35"/>
  <cols>
    <col min="1" max="1" width="33.7265625" style="3" customWidth="1"/>
    <col min="2" max="4" width="12.6328125" style="3" customWidth="1"/>
    <col min="5" max="5" width="13.54296875" style="3" bestFit="1" customWidth="1"/>
    <col min="6" max="8" width="12.6328125" style="3" customWidth="1"/>
    <col min="9" max="16384" width="8.7265625" style="3"/>
  </cols>
  <sheetData>
    <row r="1" spans="1:8" ht="55" customHeight="1" thickTop="1" thickBot="1" x14ac:dyDescent="0.4">
      <c r="A1" s="12" t="s">
        <v>30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8"/>
      <c r="C2" s="18"/>
      <c r="D2" s="18"/>
      <c r="E2" s="8"/>
      <c r="F2" s="8"/>
      <c r="G2" s="8"/>
      <c r="H2" s="8"/>
    </row>
    <row r="3" spans="1:8" ht="16" thickBot="1" x14ac:dyDescent="0.4">
      <c r="A3" s="77" t="s">
        <v>31</v>
      </c>
      <c r="B3" s="16">
        <v>10085</v>
      </c>
      <c r="C3" s="16">
        <v>40790.5</v>
      </c>
      <c r="D3" s="16">
        <v>36021</v>
      </c>
      <c r="E3" s="7">
        <v>0</v>
      </c>
      <c r="F3" s="7">
        <v>0</v>
      </c>
      <c r="G3" s="7">
        <v>0</v>
      </c>
      <c r="H3" s="7">
        <v>0</v>
      </c>
    </row>
    <row r="4" spans="1:8" ht="15.5" x14ac:dyDescent="0.35">
      <c r="A4" s="17" t="s">
        <v>32</v>
      </c>
      <c r="B4" s="72">
        <f t="shared" ref="B4:H4" si="0">SUM(B3)</f>
        <v>10085</v>
      </c>
      <c r="C4" s="72">
        <f t="shared" si="0"/>
        <v>40790.5</v>
      </c>
      <c r="D4" s="72">
        <f t="shared" si="0"/>
        <v>36021</v>
      </c>
      <c r="E4" s="72">
        <f t="shared" si="0"/>
        <v>0</v>
      </c>
      <c r="F4" s="72">
        <f t="shared" si="0"/>
        <v>0</v>
      </c>
      <c r="G4" s="72">
        <f t="shared" si="0"/>
        <v>0</v>
      </c>
      <c r="H4" s="72">
        <f t="shared" si="0"/>
        <v>0</v>
      </c>
    </row>
    <row r="5" spans="1:8" ht="15.5" x14ac:dyDescent="0.35">
      <c r="A5" s="35"/>
      <c r="B5" s="72"/>
      <c r="C5" s="72"/>
      <c r="D5" s="72"/>
      <c r="E5" s="66"/>
      <c r="F5" s="66"/>
      <c r="G5" s="66"/>
      <c r="H5" s="66"/>
    </row>
    <row r="6" spans="1:8" ht="15.5" x14ac:dyDescent="0.35">
      <c r="A6" s="14" t="s">
        <v>33</v>
      </c>
      <c r="B6" s="62">
        <v>485</v>
      </c>
      <c r="C6" s="62">
        <v>552</v>
      </c>
      <c r="D6" s="62">
        <v>450</v>
      </c>
      <c r="E6" s="61">
        <v>0</v>
      </c>
      <c r="F6" s="61">
        <v>0</v>
      </c>
      <c r="G6" s="61">
        <v>0</v>
      </c>
      <c r="H6" s="61">
        <v>0</v>
      </c>
    </row>
    <row r="7" spans="1:8" ht="15.5" x14ac:dyDescent="0.35">
      <c r="A7" s="14" t="s">
        <v>34</v>
      </c>
      <c r="B7" s="62">
        <v>1950</v>
      </c>
      <c r="C7" s="62">
        <v>0</v>
      </c>
      <c r="D7" s="62">
        <v>4250</v>
      </c>
      <c r="E7" s="61">
        <v>0</v>
      </c>
      <c r="F7" s="61">
        <v>0</v>
      </c>
      <c r="G7" s="61">
        <v>0</v>
      </c>
      <c r="H7" s="61">
        <v>0</v>
      </c>
    </row>
    <row r="8" spans="1:8" ht="15.5" x14ac:dyDescent="0.35">
      <c r="A8" s="56" t="s">
        <v>35</v>
      </c>
      <c r="B8" s="62">
        <v>8850.9500000000007</v>
      </c>
      <c r="C8" s="62">
        <v>16579.400000000001</v>
      </c>
      <c r="D8" s="62">
        <v>9800</v>
      </c>
      <c r="E8" s="61">
        <v>0</v>
      </c>
      <c r="F8" s="61">
        <v>0</v>
      </c>
      <c r="G8" s="61">
        <v>0</v>
      </c>
      <c r="H8" s="61">
        <v>0</v>
      </c>
    </row>
    <row r="9" spans="1:8" ht="15.5" x14ac:dyDescent="0.35">
      <c r="A9" s="14" t="s">
        <v>36</v>
      </c>
      <c r="B9" s="62">
        <v>2965</v>
      </c>
      <c r="C9" s="62">
        <v>707.5</v>
      </c>
      <c r="D9" s="62">
        <v>900</v>
      </c>
      <c r="E9" s="61">
        <v>0</v>
      </c>
      <c r="F9" s="61">
        <v>0</v>
      </c>
      <c r="G9" s="61">
        <v>0</v>
      </c>
      <c r="H9" s="61">
        <v>0</v>
      </c>
    </row>
    <row r="10" spans="1:8" ht="16" thickBot="1" x14ac:dyDescent="0.4">
      <c r="A10" s="14" t="s">
        <v>37</v>
      </c>
      <c r="B10" s="16">
        <v>2920</v>
      </c>
      <c r="C10" s="16">
        <v>5200</v>
      </c>
      <c r="D10" s="16">
        <v>4500</v>
      </c>
      <c r="E10" s="7">
        <v>0</v>
      </c>
      <c r="F10" s="7">
        <v>0</v>
      </c>
      <c r="G10" s="7">
        <v>0</v>
      </c>
      <c r="H10" s="7">
        <v>0</v>
      </c>
    </row>
    <row r="11" spans="1:8" ht="15.5" x14ac:dyDescent="0.35">
      <c r="A11" s="17" t="s">
        <v>6</v>
      </c>
      <c r="B11" s="72">
        <f t="shared" ref="B11:H11" si="1">SUM(B6:B10)</f>
        <v>17170.95</v>
      </c>
      <c r="C11" s="72">
        <f t="shared" si="1"/>
        <v>23038.9</v>
      </c>
      <c r="D11" s="72">
        <f t="shared" si="1"/>
        <v>19900</v>
      </c>
      <c r="E11" s="72">
        <f t="shared" si="1"/>
        <v>0</v>
      </c>
      <c r="F11" s="72">
        <f t="shared" si="1"/>
        <v>0</v>
      </c>
      <c r="G11" s="72">
        <f t="shared" si="1"/>
        <v>0</v>
      </c>
      <c r="H11" s="72">
        <f t="shared" si="1"/>
        <v>0</v>
      </c>
    </row>
    <row r="12" spans="1:8" ht="15.5" x14ac:dyDescent="0.35">
      <c r="A12" s="14"/>
      <c r="B12" s="18"/>
      <c r="C12" s="18"/>
      <c r="D12" s="18"/>
      <c r="E12" s="18"/>
      <c r="F12" s="18"/>
      <c r="G12" s="18"/>
      <c r="H12" s="18"/>
    </row>
    <row r="13" spans="1:8" ht="16" thickBot="1" x14ac:dyDescent="0.4">
      <c r="A13" s="35" t="s">
        <v>38</v>
      </c>
      <c r="B13" s="79">
        <f>SUM(B4+B11)</f>
        <v>27255.95</v>
      </c>
      <c r="C13" s="79">
        <f t="shared" ref="C13:H13" si="2">SUM(C4+C11)</f>
        <v>63829.4</v>
      </c>
      <c r="D13" s="79">
        <f t="shared" si="2"/>
        <v>55921</v>
      </c>
      <c r="E13" s="79">
        <f t="shared" si="2"/>
        <v>0</v>
      </c>
      <c r="F13" s="79">
        <f t="shared" si="2"/>
        <v>0</v>
      </c>
      <c r="G13" s="79">
        <f t="shared" si="2"/>
        <v>0</v>
      </c>
      <c r="H13" s="79">
        <f t="shared" si="2"/>
        <v>0</v>
      </c>
    </row>
    <row r="14" spans="1:8" ht="15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71737-2E7A-4755-BDFF-2B6F0AFBA193}">
  <dimension ref="A1:J18"/>
  <sheetViews>
    <sheetView zoomScaleNormal="100" workbookViewId="0">
      <selection activeCell="E3" sqref="E3"/>
    </sheetView>
  </sheetViews>
  <sheetFormatPr defaultRowHeight="15.5" x14ac:dyDescent="0.35"/>
  <cols>
    <col min="1" max="1" width="32.6328125" style="4" customWidth="1"/>
    <col min="2" max="8" width="12.6328125" style="6" customWidth="1"/>
    <col min="9" max="16384" width="8.7265625" style="3"/>
  </cols>
  <sheetData>
    <row r="1" spans="1:10" ht="55" customHeight="1" thickTop="1" thickBot="1" x14ac:dyDescent="0.4">
      <c r="A1" s="12" t="s">
        <v>39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10" ht="27" customHeight="1" thickTop="1" x14ac:dyDescent="0.35">
      <c r="A2" s="14"/>
      <c r="B2" s="18"/>
      <c r="C2" s="18"/>
      <c r="D2" s="18"/>
      <c r="E2" s="8"/>
      <c r="F2" s="8"/>
      <c r="G2" s="8"/>
      <c r="H2" s="8"/>
    </row>
    <row r="3" spans="1:10" x14ac:dyDescent="0.35">
      <c r="A3" s="77" t="s">
        <v>40</v>
      </c>
      <c r="B3" s="62">
        <v>106808.04</v>
      </c>
      <c r="C3" s="62">
        <v>113249.77</v>
      </c>
      <c r="D3" s="62">
        <v>118823</v>
      </c>
      <c r="E3" s="61">
        <v>0</v>
      </c>
      <c r="F3" s="61">
        <v>0</v>
      </c>
      <c r="G3" s="61">
        <v>0</v>
      </c>
      <c r="H3" s="61">
        <v>0</v>
      </c>
      <c r="I3" s="27"/>
      <c r="J3" s="27"/>
    </row>
    <row r="4" spans="1:10" x14ac:dyDescent="0.35">
      <c r="A4" s="14" t="s">
        <v>41</v>
      </c>
      <c r="B4" s="48">
        <v>81789.5</v>
      </c>
      <c r="C4" s="48">
        <v>86717.88</v>
      </c>
      <c r="D4" s="48">
        <v>90790</v>
      </c>
      <c r="E4" s="54">
        <v>0</v>
      </c>
      <c r="F4" s="54">
        <v>0</v>
      </c>
      <c r="G4" s="54">
        <v>0</v>
      </c>
      <c r="H4" s="54">
        <v>0</v>
      </c>
      <c r="I4" s="27"/>
      <c r="J4" s="27"/>
    </row>
    <row r="5" spans="1:10" x14ac:dyDescent="0.35">
      <c r="A5" s="14" t="s">
        <v>42</v>
      </c>
      <c r="B5" s="20">
        <v>49688.639999999999</v>
      </c>
      <c r="C5" s="20">
        <v>31399.78</v>
      </c>
      <c r="D5" s="20">
        <v>65628</v>
      </c>
      <c r="E5" s="6">
        <v>0</v>
      </c>
      <c r="F5" s="6">
        <v>0</v>
      </c>
      <c r="G5" s="6">
        <v>0</v>
      </c>
      <c r="H5" s="6">
        <v>0</v>
      </c>
    </row>
    <row r="6" spans="1:10" ht="16" thickBot="1" x14ac:dyDescent="0.4">
      <c r="A6" s="14" t="s">
        <v>43</v>
      </c>
      <c r="B6" s="21">
        <v>0</v>
      </c>
      <c r="C6" s="21">
        <v>0</v>
      </c>
      <c r="D6" s="21">
        <v>1550</v>
      </c>
      <c r="E6" s="10">
        <v>0</v>
      </c>
      <c r="F6" s="10">
        <v>0</v>
      </c>
      <c r="G6" s="10">
        <v>0</v>
      </c>
      <c r="H6" s="10">
        <v>0</v>
      </c>
    </row>
    <row r="7" spans="1:10" x14ac:dyDescent="0.35">
      <c r="A7" s="17" t="s">
        <v>5</v>
      </c>
      <c r="B7" s="23">
        <f t="shared" ref="B7:H7" si="0">SUM(B3:B6)</f>
        <v>238286.18</v>
      </c>
      <c r="C7" s="23">
        <f t="shared" si="0"/>
        <v>231367.43000000002</v>
      </c>
      <c r="D7" s="23">
        <f t="shared" si="0"/>
        <v>276791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</row>
    <row r="8" spans="1:10" x14ac:dyDescent="0.35">
      <c r="A8" s="14"/>
      <c r="B8" s="20"/>
      <c r="C8" s="20"/>
      <c r="D8" s="20"/>
    </row>
    <row r="9" spans="1:10" x14ac:dyDescent="0.35">
      <c r="A9" s="14" t="s">
        <v>44</v>
      </c>
      <c r="B9" s="20">
        <v>1442</v>
      </c>
      <c r="C9" s="20">
        <v>150</v>
      </c>
      <c r="D9" s="20">
        <v>500</v>
      </c>
      <c r="E9" s="6">
        <v>0</v>
      </c>
      <c r="F9" s="6">
        <v>0</v>
      </c>
      <c r="G9" s="6">
        <v>0</v>
      </c>
      <c r="H9" s="6">
        <v>0</v>
      </c>
    </row>
    <row r="10" spans="1:10" x14ac:dyDescent="0.35">
      <c r="A10" s="14" t="s">
        <v>45</v>
      </c>
      <c r="B10" s="20">
        <v>878.08</v>
      </c>
      <c r="C10" s="20">
        <v>2135.8000000000002</v>
      </c>
      <c r="D10" s="20">
        <v>2000</v>
      </c>
      <c r="E10" s="6">
        <v>0</v>
      </c>
      <c r="F10" s="6">
        <v>0</v>
      </c>
      <c r="G10" s="6">
        <v>0</v>
      </c>
      <c r="H10" s="6">
        <v>0</v>
      </c>
    </row>
    <row r="11" spans="1:10" x14ac:dyDescent="0.35">
      <c r="A11" s="14" t="s">
        <v>46</v>
      </c>
      <c r="B11" s="20">
        <v>1576.14</v>
      </c>
      <c r="C11" s="20">
        <v>1515.92</v>
      </c>
      <c r="D11" s="20">
        <v>1500</v>
      </c>
      <c r="E11" s="6">
        <v>0</v>
      </c>
      <c r="F11" s="6">
        <v>0</v>
      </c>
      <c r="G11" s="6">
        <v>0</v>
      </c>
      <c r="H11" s="6">
        <v>0</v>
      </c>
    </row>
    <row r="12" spans="1:10" x14ac:dyDescent="0.35">
      <c r="A12" s="14" t="s">
        <v>47</v>
      </c>
      <c r="B12" s="20">
        <v>3789.48</v>
      </c>
      <c r="C12" s="20">
        <v>4600.4399999999996</v>
      </c>
      <c r="D12" s="20">
        <v>4200</v>
      </c>
      <c r="E12" s="6">
        <v>0</v>
      </c>
      <c r="F12" s="6">
        <v>0</v>
      </c>
      <c r="G12" s="6">
        <v>0</v>
      </c>
      <c r="H12" s="6">
        <v>0</v>
      </c>
    </row>
    <row r="13" spans="1:10" x14ac:dyDescent="0.35">
      <c r="A13" s="14" t="s">
        <v>48</v>
      </c>
      <c r="B13" s="20">
        <v>1862.6</v>
      </c>
      <c r="C13" s="20">
        <v>2783.73</v>
      </c>
      <c r="D13" s="20">
        <v>4000</v>
      </c>
      <c r="E13" s="6">
        <v>0</v>
      </c>
      <c r="F13" s="6">
        <v>0</v>
      </c>
      <c r="G13" s="6">
        <v>0</v>
      </c>
      <c r="H13" s="6">
        <v>0</v>
      </c>
    </row>
    <row r="14" spans="1:10" ht="16" thickBot="1" x14ac:dyDescent="0.4">
      <c r="A14" s="14" t="s">
        <v>49</v>
      </c>
      <c r="B14" s="21">
        <v>2336.9499999999998</v>
      </c>
      <c r="C14" s="21">
        <v>8108.32</v>
      </c>
      <c r="D14" s="21">
        <v>7500</v>
      </c>
      <c r="E14" s="10">
        <v>0</v>
      </c>
      <c r="F14" s="10">
        <v>0</v>
      </c>
      <c r="G14" s="10">
        <v>0</v>
      </c>
      <c r="H14" s="10">
        <v>0</v>
      </c>
    </row>
    <row r="15" spans="1:10" x14ac:dyDescent="0.35">
      <c r="A15" s="17" t="s">
        <v>50</v>
      </c>
      <c r="B15" s="23">
        <f t="shared" ref="B15:H15" si="1">SUM(B9:B14)</f>
        <v>11885.25</v>
      </c>
      <c r="C15" s="23">
        <f t="shared" si="1"/>
        <v>19294.21</v>
      </c>
      <c r="D15" s="23">
        <f t="shared" si="1"/>
        <v>19700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</row>
    <row r="16" spans="1:10" x14ac:dyDescent="0.35">
      <c r="A16" s="14"/>
      <c r="B16" s="20"/>
      <c r="C16" s="20"/>
      <c r="D16" s="20"/>
      <c r="E16" s="20"/>
      <c r="F16" s="20"/>
      <c r="G16" s="20"/>
      <c r="H16" s="20"/>
    </row>
    <row r="17" spans="1:8" ht="16" thickBot="1" x14ac:dyDescent="0.4">
      <c r="A17" s="35" t="s">
        <v>51</v>
      </c>
      <c r="B17" s="78">
        <f>SUM(B7+B15)</f>
        <v>250171.43</v>
      </c>
      <c r="C17" s="78">
        <f t="shared" ref="C17:H17" si="2">SUM(C7+C15)</f>
        <v>250661.64</v>
      </c>
      <c r="D17" s="78">
        <f t="shared" si="2"/>
        <v>296491</v>
      </c>
      <c r="E17" s="78">
        <f t="shared" si="2"/>
        <v>0</v>
      </c>
      <c r="F17" s="78">
        <f t="shared" si="2"/>
        <v>0</v>
      </c>
      <c r="G17" s="78">
        <f t="shared" si="2"/>
        <v>0</v>
      </c>
      <c r="H17" s="78">
        <f t="shared" si="2"/>
        <v>0</v>
      </c>
    </row>
    <row r="18" spans="1:8" ht="16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E116C-B060-4C84-B463-D1743C173107}">
  <dimension ref="A1:H1048576"/>
  <sheetViews>
    <sheetView zoomScaleNormal="100" workbookViewId="0">
      <selection activeCell="A28" sqref="A28"/>
    </sheetView>
  </sheetViews>
  <sheetFormatPr defaultRowHeight="14.5" x14ac:dyDescent="0.35"/>
  <cols>
    <col min="1" max="1" width="32.6328125" style="3" customWidth="1"/>
    <col min="2" max="8" width="12.6328125" style="3" customWidth="1"/>
    <col min="9" max="16384" width="8.7265625" style="3"/>
  </cols>
  <sheetData>
    <row r="1" spans="1:8" ht="55" customHeight="1" thickTop="1" thickBot="1" x14ac:dyDescent="0.4">
      <c r="A1" s="12" t="s">
        <v>52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4"/>
      <c r="B2" s="8"/>
      <c r="C2" s="8"/>
      <c r="D2" s="8"/>
      <c r="E2" s="8"/>
      <c r="F2" s="8"/>
      <c r="G2" s="8"/>
      <c r="H2" s="8"/>
    </row>
    <row r="3" spans="1:8" ht="16" thickBot="1" x14ac:dyDescent="0.4">
      <c r="A3" s="77" t="s">
        <v>53</v>
      </c>
      <c r="B3" s="16">
        <v>254506.86</v>
      </c>
      <c r="C3" s="16">
        <v>270000.42</v>
      </c>
      <c r="D3" s="16">
        <v>250000</v>
      </c>
      <c r="E3" s="7">
        <v>0</v>
      </c>
      <c r="F3" s="7">
        <v>0</v>
      </c>
      <c r="G3" s="7">
        <v>0</v>
      </c>
      <c r="H3" s="7">
        <v>0</v>
      </c>
    </row>
    <row r="4" spans="1:8" x14ac:dyDescent="0.35">
      <c r="A4" s="22" t="s">
        <v>6</v>
      </c>
      <c r="B4" s="23">
        <f t="shared" ref="B4:H4" si="0">SUM(B3)</f>
        <v>254506.86</v>
      </c>
      <c r="C4" s="23">
        <f t="shared" si="0"/>
        <v>270000.42</v>
      </c>
      <c r="D4" s="23">
        <f t="shared" si="0"/>
        <v>250000</v>
      </c>
      <c r="E4" s="23">
        <f t="shared" si="0"/>
        <v>0</v>
      </c>
      <c r="F4" s="23">
        <f t="shared" si="0"/>
        <v>0</v>
      </c>
      <c r="G4" s="23">
        <f t="shared" si="0"/>
        <v>0</v>
      </c>
      <c r="H4" s="23">
        <f t="shared" si="0"/>
        <v>0</v>
      </c>
    </row>
    <row r="5" spans="1:8" x14ac:dyDescent="0.35">
      <c r="A5" s="19"/>
      <c r="B5" s="20"/>
      <c r="C5" s="30"/>
      <c r="D5" s="30"/>
      <c r="E5" s="30"/>
      <c r="F5" s="30"/>
      <c r="G5" s="30"/>
      <c r="H5" s="30"/>
    </row>
    <row r="6" spans="1:8" ht="15" thickBot="1" x14ac:dyDescent="0.4">
      <c r="A6" s="24" t="s">
        <v>54</v>
      </c>
      <c r="B6" s="25">
        <f>SUM(B4)</f>
        <v>254506.86</v>
      </c>
      <c r="C6" s="25">
        <f t="shared" ref="C6:H6" si="1">SUM(C4)</f>
        <v>270000.42</v>
      </c>
      <c r="D6" s="25">
        <f t="shared" si="1"/>
        <v>250000</v>
      </c>
      <c r="E6" s="25">
        <f t="shared" si="1"/>
        <v>0</v>
      </c>
      <c r="F6" s="25">
        <f t="shared" si="1"/>
        <v>0</v>
      </c>
      <c r="G6" s="25">
        <f t="shared" si="1"/>
        <v>0</v>
      </c>
      <c r="H6" s="25">
        <f t="shared" si="1"/>
        <v>0</v>
      </c>
    </row>
    <row r="7" spans="1:8" ht="15" thickTop="1" x14ac:dyDescent="0.35"/>
    <row r="1048576" spans="2:8" x14ac:dyDescent="0.35">
      <c r="B1048576" s="6">
        <f t="shared" ref="B1048576:H1048576" si="2">SUM(B3:B1048575)</f>
        <v>763520.58</v>
      </c>
      <c r="C1048576" s="6">
        <f t="shared" si="2"/>
        <v>810001.26</v>
      </c>
      <c r="D1048576" s="6">
        <f t="shared" si="2"/>
        <v>750000</v>
      </c>
      <c r="E1048576" s="6">
        <f t="shared" si="2"/>
        <v>0</v>
      </c>
      <c r="F1048576" s="6">
        <f t="shared" si="2"/>
        <v>0</v>
      </c>
      <c r="G1048576" s="6">
        <f t="shared" si="2"/>
        <v>0</v>
      </c>
      <c r="H1048576" s="6">
        <f t="shared" si="2"/>
        <v>0</v>
      </c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2F9A1-D571-4684-8858-1A5D13581064}">
  <dimension ref="A1:I23"/>
  <sheetViews>
    <sheetView zoomScaleNormal="100" workbookViewId="0">
      <selection activeCell="E3" sqref="E3"/>
    </sheetView>
  </sheetViews>
  <sheetFormatPr defaultRowHeight="15.5" x14ac:dyDescent="0.35"/>
  <cols>
    <col min="1" max="1" width="32.6328125" style="4" customWidth="1"/>
    <col min="2" max="8" width="12.6328125" style="6" customWidth="1"/>
    <col min="9" max="16384" width="8.7265625" style="3"/>
  </cols>
  <sheetData>
    <row r="1" spans="1:9" ht="55" customHeight="1" thickTop="1" thickBot="1" x14ac:dyDescent="0.4">
      <c r="A1" s="12" t="s">
        <v>595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  <c r="I1" s="30"/>
    </row>
    <row r="2" spans="1:9" ht="27" customHeight="1" thickTop="1" x14ac:dyDescent="0.35">
      <c r="A2" s="14"/>
      <c r="B2" s="18"/>
      <c r="C2" s="18"/>
      <c r="D2" s="18"/>
      <c r="E2" s="8"/>
      <c r="F2" s="8"/>
      <c r="G2" s="8"/>
      <c r="H2" s="8"/>
    </row>
    <row r="3" spans="1:9" x14ac:dyDescent="0.35">
      <c r="A3" s="14" t="s">
        <v>55</v>
      </c>
      <c r="B3" s="20">
        <v>58716.97</v>
      </c>
      <c r="C3" s="20">
        <v>89715.66</v>
      </c>
      <c r="D3" s="20">
        <v>0</v>
      </c>
      <c r="E3" s="6">
        <v>0</v>
      </c>
      <c r="F3" s="6">
        <v>0</v>
      </c>
      <c r="G3" s="6">
        <v>0</v>
      </c>
      <c r="H3" s="6">
        <v>0</v>
      </c>
    </row>
    <row r="4" spans="1:9" x14ac:dyDescent="0.35">
      <c r="A4" s="14" t="s">
        <v>56</v>
      </c>
      <c r="B4" s="20">
        <v>201.32</v>
      </c>
      <c r="C4" s="20">
        <v>1120.45</v>
      </c>
      <c r="D4" s="20">
        <v>0</v>
      </c>
      <c r="E4" s="6">
        <v>0</v>
      </c>
      <c r="F4" s="6">
        <v>0</v>
      </c>
      <c r="G4" s="6">
        <v>0</v>
      </c>
      <c r="H4" s="6">
        <v>0</v>
      </c>
    </row>
    <row r="5" spans="1:9" ht="16" thickBot="1" x14ac:dyDescent="0.4">
      <c r="A5" s="14" t="s">
        <v>57</v>
      </c>
      <c r="B5" s="21">
        <v>950</v>
      </c>
      <c r="C5" s="21">
        <v>950</v>
      </c>
      <c r="D5" s="21">
        <v>0</v>
      </c>
      <c r="E5" s="10">
        <v>0</v>
      </c>
      <c r="F5" s="10">
        <v>0</v>
      </c>
      <c r="G5" s="10">
        <v>0</v>
      </c>
      <c r="H5" s="10">
        <v>0</v>
      </c>
    </row>
    <row r="6" spans="1:9" x14ac:dyDescent="0.35">
      <c r="A6" s="17" t="s">
        <v>5</v>
      </c>
      <c r="B6" s="23">
        <f>SUM(B3:B5)</f>
        <v>59868.29</v>
      </c>
      <c r="C6" s="23">
        <f t="shared" ref="C6:H6" si="0">SUM(C3:C5)</f>
        <v>91786.11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</row>
    <row r="7" spans="1:9" x14ac:dyDescent="0.35">
      <c r="A7" s="14"/>
      <c r="B7" s="20"/>
      <c r="C7" s="20"/>
      <c r="D7" s="20"/>
    </row>
    <row r="8" spans="1:9" x14ac:dyDescent="0.35">
      <c r="A8" s="14" t="s">
        <v>58</v>
      </c>
      <c r="B8" s="20">
        <v>9750.44</v>
      </c>
      <c r="C8" s="20">
        <v>12008.04</v>
      </c>
      <c r="D8" s="20">
        <v>12440</v>
      </c>
      <c r="E8" s="6">
        <v>0</v>
      </c>
      <c r="F8" s="6">
        <v>0</v>
      </c>
      <c r="G8" s="6">
        <v>0</v>
      </c>
      <c r="H8" s="6">
        <v>0</v>
      </c>
    </row>
    <row r="9" spans="1:9" x14ac:dyDescent="0.35">
      <c r="A9" s="14" t="s">
        <v>59</v>
      </c>
      <c r="B9" s="20">
        <v>935.1</v>
      </c>
      <c r="C9" s="20">
        <v>918.44</v>
      </c>
      <c r="D9" s="20">
        <v>0</v>
      </c>
      <c r="E9" s="6">
        <v>0</v>
      </c>
      <c r="F9" s="6">
        <v>0</v>
      </c>
      <c r="G9" s="6">
        <v>0</v>
      </c>
      <c r="H9" s="6">
        <v>0</v>
      </c>
    </row>
    <row r="10" spans="1:9" x14ac:dyDescent="0.35">
      <c r="A10" s="14" t="s">
        <v>60</v>
      </c>
      <c r="B10" s="20">
        <v>114.62</v>
      </c>
      <c r="C10" s="20">
        <v>162.91</v>
      </c>
      <c r="D10" s="20">
        <v>0</v>
      </c>
      <c r="E10" s="6">
        <v>0</v>
      </c>
      <c r="F10" s="6">
        <v>0</v>
      </c>
      <c r="G10" s="6">
        <v>0</v>
      </c>
      <c r="H10" s="6">
        <v>0</v>
      </c>
    </row>
    <row r="11" spans="1:9" x14ac:dyDescent="0.35">
      <c r="A11" s="14" t="s">
        <v>61</v>
      </c>
      <c r="B11" s="20">
        <v>93198.34</v>
      </c>
      <c r="C11" s="20">
        <v>118900.75</v>
      </c>
      <c r="D11" s="20">
        <v>0</v>
      </c>
      <c r="E11" s="6">
        <v>0</v>
      </c>
      <c r="F11" s="6">
        <v>0</v>
      </c>
      <c r="G11" s="6">
        <v>0</v>
      </c>
      <c r="H11" s="6">
        <v>0</v>
      </c>
    </row>
    <row r="12" spans="1:9" x14ac:dyDescent="0.35">
      <c r="A12" s="14" t="s">
        <v>62</v>
      </c>
      <c r="B12" s="20">
        <v>8997.4</v>
      </c>
      <c r="C12" s="20">
        <v>7591</v>
      </c>
      <c r="D12" s="20">
        <v>0</v>
      </c>
      <c r="E12" s="6">
        <v>0</v>
      </c>
      <c r="F12" s="6">
        <v>0</v>
      </c>
      <c r="G12" s="6">
        <v>0</v>
      </c>
      <c r="H12" s="6">
        <v>0</v>
      </c>
    </row>
    <row r="13" spans="1:9" x14ac:dyDescent="0.35">
      <c r="A13" s="14" t="s">
        <v>63</v>
      </c>
      <c r="B13" s="20">
        <v>19436</v>
      </c>
      <c r="C13" s="20">
        <v>20431.73</v>
      </c>
      <c r="D13" s="20">
        <v>22518</v>
      </c>
      <c r="E13" s="6">
        <v>0</v>
      </c>
      <c r="F13" s="6">
        <v>0</v>
      </c>
      <c r="G13" s="6">
        <v>0</v>
      </c>
      <c r="H13" s="6">
        <v>0</v>
      </c>
    </row>
    <row r="14" spans="1:9" x14ac:dyDescent="0.35">
      <c r="A14" s="14" t="s">
        <v>64</v>
      </c>
      <c r="B14" s="20">
        <v>3545.01</v>
      </c>
      <c r="C14" s="20">
        <v>2925.27</v>
      </c>
      <c r="D14" s="20">
        <v>4200</v>
      </c>
      <c r="E14" s="6">
        <v>0</v>
      </c>
      <c r="F14" s="6">
        <v>0</v>
      </c>
      <c r="G14" s="6">
        <v>0</v>
      </c>
      <c r="H14" s="6">
        <v>0</v>
      </c>
    </row>
    <row r="15" spans="1:9" x14ac:dyDescent="0.35">
      <c r="A15" s="14" t="s">
        <v>65</v>
      </c>
      <c r="B15" s="20">
        <v>75250</v>
      </c>
      <c r="C15" s="20">
        <v>15625</v>
      </c>
      <c r="D15" s="20">
        <v>0</v>
      </c>
      <c r="E15" s="6">
        <v>0</v>
      </c>
      <c r="F15" s="6">
        <v>0</v>
      </c>
      <c r="G15" s="6">
        <v>0</v>
      </c>
      <c r="H15" s="6">
        <v>0</v>
      </c>
    </row>
    <row r="16" spans="1:9" x14ac:dyDescent="0.35">
      <c r="A16" s="14" t="s">
        <v>66</v>
      </c>
      <c r="B16" s="20">
        <v>932.86</v>
      </c>
      <c r="C16" s="20">
        <v>18176.97</v>
      </c>
      <c r="D16" s="20">
        <v>20400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14" t="s">
        <v>67</v>
      </c>
      <c r="B17" s="20">
        <v>0</v>
      </c>
      <c r="C17" s="20">
        <v>0</v>
      </c>
      <c r="D17" s="20">
        <v>0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35">
      <c r="A18" s="14" t="s">
        <v>68</v>
      </c>
      <c r="B18" s="20">
        <v>6758.3</v>
      </c>
      <c r="C18" s="20">
        <v>2953.66</v>
      </c>
      <c r="D18" s="20">
        <v>11250</v>
      </c>
      <c r="E18" s="6">
        <v>0</v>
      </c>
      <c r="F18" s="6">
        <v>0</v>
      </c>
      <c r="G18" s="6">
        <v>0</v>
      </c>
      <c r="H18" s="6">
        <v>0</v>
      </c>
    </row>
    <row r="19" spans="1:8" ht="16" thickBot="1" x14ac:dyDescent="0.4">
      <c r="A19" s="14" t="s">
        <v>69</v>
      </c>
      <c r="B19" s="21">
        <v>1073.2</v>
      </c>
      <c r="C19" s="21">
        <v>2785.4</v>
      </c>
      <c r="D19" s="21">
        <v>4000</v>
      </c>
      <c r="E19" s="10">
        <v>0</v>
      </c>
      <c r="F19" s="10">
        <v>0</v>
      </c>
      <c r="G19" s="10">
        <v>0</v>
      </c>
      <c r="H19" s="10">
        <v>0</v>
      </c>
    </row>
    <row r="20" spans="1:8" x14ac:dyDescent="0.35">
      <c r="A20" s="17" t="s">
        <v>70</v>
      </c>
      <c r="B20" s="23">
        <f t="shared" ref="B20:H20" si="1">SUM(B8:B19)</f>
        <v>219991.27</v>
      </c>
      <c r="C20" s="23">
        <f t="shared" si="1"/>
        <v>202479.17</v>
      </c>
      <c r="D20" s="23">
        <f t="shared" si="1"/>
        <v>74808</v>
      </c>
      <c r="E20" s="23">
        <f t="shared" si="1"/>
        <v>0</v>
      </c>
      <c r="F20" s="23">
        <f t="shared" si="1"/>
        <v>0</v>
      </c>
      <c r="G20" s="23">
        <f t="shared" si="1"/>
        <v>0</v>
      </c>
      <c r="H20" s="23">
        <f t="shared" si="1"/>
        <v>0</v>
      </c>
    </row>
    <row r="21" spans="1:8" x14ac:dyDescent="0.35">
      <c r="A21" s="14"/>
      <c r="B21" s="20"/>
      <c r="C21" s="20"/>
      <c r="D21" s="20"/>
      <c r="E21" s="20"/>
      <c r="F21" s="20"/>
      <c r="G21" s="20"/>
      <c r="H21" s="20"/>
    </row>
    <row r="22" spans="1:8" ht="16" thickBot="1" x14ac:dyDescent="0.4">
      <c r="A22" s="35" t="s">
        <v>11</v>
      </c>
      <c r="B22" s="25">
        <f>SUM(B6+B20)</f>
        <v>279859.56</v>
      </c>
      <c r="C22" s="25">
        <f t="shared" ref="C22:H22" si="2">SUM(C6+C20)</f>
        <v>294265.28000000003</v>
      </c>
      <c r="D22" s="25">
        <f t="shared" si="2"/>
        <v>74808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</row>
    <row r="23" spans="1:8" ht="16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7E14-1454-4E31-955F-06E760F66AC5}">
  <dimension ref="A1:H9"/>
  <sheetViews>
    <sheetView workbookViewId="0">
      <selection activeCell="E3" sqref="E3"/>
    </sheetView>
  </sheetViews>
  <sheetFormatPr defaultRowHeight="14.5" x14ac:dyDescent="0.35"/>
  <cols>
    <col min="1" max="1" width="32.6328125" style="3" customWidth="1"/>
    <col min="2" max="8" width="12.6328125" style="3" customWidth="1"/>
    <col min="9" max="16384" width="8.7265625" style="3"/>
  </cols>
  <sheetData>
    <row r="1" spans="1:8" ht="55" customHeight="1" thickTop="1" thickBot="1" x14ac:dyDescent="0.4">
      <c r="A1" s="12" t="s">
        <v>71</v>
      </c>
      <c r="B1" s="13" t="s">
        <v>9</v>
      </c>
      <c r="C1" s="13" t="s">
        <v>10</v>
      </c>
      <c r="D1" s="13" t="s">
        <v>0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8"/>
      <c r="C2" s="18"/>
      <c r="D2" s="18"/>
      <c r="E2" s="8"/>
      <c r="F2" s="8"/>
      <c r="G2" s="8"/>
      <c r="H2" s="8"/>
    </row>
    <row r="3" spans="1:8" ht="15.5" x14ac:dyDescent="0.35">
      <c r="A3" s="14" t="s">
        <v>72</v>
      </c>
      <c r="B3" s="20">
        <v>4491</v>
      </c>
      <c r="C3" s="20">
        <v>4359</v>
      </c>
      <c r="D3" s="20">
        <v>6500</v>
      </c>
      <c r="E3" s="6">
        <v>0</v>
      </c>
      <c r="F3" s="6">
        <v>0</v>
      </c>
      <c r="G3" s="6">
        <v>0</v>
      </c>
      <c r="H3" s="6">
        <v>0</v>
      </c>
    </row>
    <row r="4" spans="1:8" ht="15.5" x14ac:dyDescent="0.35">
      <c r="A4" s="14" t="s">
        <v>73</v>
      </c>
      <c r="B4" s="20">
        <v>3570</v>
      </c>
      <c r="C4" s="20">
        <v>2949.5</v>
      </c>
      <c r="D4" s="20">
        <v>4760</v>
      </c>
      <c r="E4" s="6">
        <v>0</v>
      </c>
      <c r="F4" s="6">
        <v>0</v>
      </c>
      <c r="G4" s="6">
        <v>0</v>
      </c>
      <c r="H4" s="6">
        <v>0</v>
      </c>
    </row>
    <row r="5" spans="1:8" ht="16" thickBot="1" x14ac:dyDescent="0.4">
      <c r="A5" s="14" t="s">
        <v>74</v>
      </c>
      <c r="B5" s="21">
        <v>4506.57</v>
      </c>
      <c r="C5" s="21">
        <v>7651</v>
      </c>
      <c r="D5" s="21">
        <v>5000</v>
      </c>
      <c r="E5" s="10">
        <v>0</v>
      </c>
      <c r="F5" s="10">
        <v>0</v>
      </c>
      <c r="G5" s="10">
        <v>0</v>
      </c>
      <c r="H5" s="10">
        <v>0</v>
      </c>
    </row>
    <row r="6" spans="1:8" ht="15.5" x14ac:dyDescent="0.35">
      <c r="A6" s="17" t="s">
        <v>6</v>
      </c>
      <c r="B6" s="23">
        <f t="shared" ref="B6:H6" si="0">SUM(B3:B5)</f>
        <v>12567.57</v>
      </c>
      <c r="C6" s="23">
        <f t="shared" si="0"/>
        <v>14959.5</v>
      </c>
      <c r="D6" s="23">
        <f t="shared" si="0"/>
        <v>16260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</row>
    <row r="7" spans="1:8" x14ac:dyDescent="0.35">
      <c r="A7" s="30"/>
      <c r="B7" s="30"/>
      <c r="C7" s="30"/>
      <c r="D7" s="30"/>
      <c r="E7" s="30"/>
      <c r="F7" s="30"/>
      <c r="G7" s="30"/>
      <c r="H7" s="30"/>
    </row>
    <row r="8" spans="1:8" ht="16" thickBot="1" x14ac:dyDescent="0.4">
      <c r="A8" s="35" t="s">
        <v>12</v>
      </c>
      <c r="B8" s="25">
        <f>SUM(B6)</f>
        <v>12567.57</v>
      </c>
      <c r="C8" s="25">
        <f t="shared" ref="C8:H8" si="1">SUM(C6)</f>
        <v>14959.5</v>
      </c>
      <c r="D8" s="25">
        <f t="shared" si="1"/>
        <v>16260</v>
      </c>
      <c r="E8" s="25">
        <f t="shared" si="1"/>
        <v>0</v>
      </c>
      <c r="F8" s="25">
        <f t="shared" si="1"/>
        <v>0</v>
      </c>
      <c r="G8" s="25">
        <f t="shared" si="1"/>
        <v>0</v>
      </c>
      <c r="H8" s="25">
        <f t="shared" si="1"/>
        <v>0</v>
      </c>
    </row>
    <row r="9" spans="1:8" ht="15" thickTop="1" x14ac:dyDescent="0.35"/>
  </sheetData>
  <sheetProtection sheet="1" objects="1" scenarios="1" selectLockedCells="1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3FAB7-3ADB-4B7E-9A55-C46BC2E6BEC2}">
  <dimension ref="A1:H1048576"/>
  <sheetViews>
    <sheetView zoomScaleNormal="100" workbookViewId="0">
      <selection activeCell="E3" sqref="E3"/>
    </sheetView>
  </sheetViews>
  <sheetFormatPr defaultRowHeight="15.5" x14ac:dyDescent="0.35"/>
  <cols>
    <col min="1" max="1" width="32.6328125" style="4" customWidth="1"/>
    <col min="2" max="4" width="12.6328125" style="6" customWidth="1"/>
    <col min="5" max="5" width="14.36328125" style="6" bestFit="1" customWidth="1"/>
    <col min="6" max="8" width="12.6328125" style="6" customWidth="1"/>
    <col min="9" max="16384" width="8.7265625" style="3"/>
  </cols>
  <sheetData>
    <row r="1" spans="1:8" ht="55" customHeight="1" thickTop="1" thickBot="1" x14ac:dyDescent="0.4">
      <c r="A1" s="12" t="s">
        <v>771</v>
      </c>
      <c r="B1" s="13" t="s">
        <v>772</v>
      </c>
      <c r="C1" s="13" t="s">
        <v>773</v>
      </c>
      <c r="D1" s="13" t="s">
        <v>774</v>
      </c>
      <c r="E1" s="13" t="s">
        <v>1</v>
      </c>
      <c r="F1" s="13" t="s">
        <v>2</v>
      </c>
      <c r="G1" s="13" t="s">
        <v>8</v>
      </c>
      <c r="H1" s="31" t="s">
        <v>3</v>
      </c>
    </row>
    <row r="2" spans="1:8" ht="27" customHeight="1" thickTop="1" x14ac:dyDescent="0.35">
      <c r="A2" s="14"/>
      <c r="B2" s="15"/>
      <c r="C2" s="15"/>
      <c r="D2" s="15"/>
      <c r="E2" s="5"/>
      <c r="F2" s="5"/>
      <c r="G2" s="5"/>
      <c r="H2" s="5"/>
    </row>
    <row r="3" spans="1:8" x14ac:dyDescent="0.35">
      <c r="A3" s="14" t="s">
        <v>75</v>
      </c>
      <c r="B3" s="59">
        <v>125087.7</v>
      </c>
      <c r="C3" s="59">
        <v>122829.06</v>
      </c>
      <c r="D3" s="59">
        <v>130000</v>
      </c>
      <c r="E3" s="57">
        <v>0</v>
      </c>
      <c r="F3" s="57">
        <v>0</v>
      </c>
      <c r="G3" s="57">
        <v>0</v>
      </c>
      <c r="H3" s="57">
        <v>0</v>
      </c>
    </row>
    <row r="4" spans="1:8" x14ac:dyDescent="0.35">
      <c r="A4" s="14" t="s">
        <v>76</v>
      </c>
      <c r="B4" s="20">
        <v>62029.9</v>
      </c>
      <c r="C4" s="20">
        <v>113534.9</v>
      </c>
      <c r="D4" s="20">
        <v>124128</v>
      </c>
      <c r="E4" s="6">
        <v>0</v>
      </c>
      <c r="F4" s="6">
        <v>0</v>
      </c>
      <c r="G4" s="6">
        <v>0</v>
      </c>
      <c r="H4" s="6">
        <v>0</v>
      </c>
    </row>
    <row r="5" spans="1:8" x14ac:dyDescent="0.35">
      <c r="A5" s="14" t="s">
        <v>77</v>
      </c>
      <c r="B5" s="20">
        <v>93305.52</v>
      </c>
      <c r="C5" s="20">
        <v>96637.19</v>
      </c>
      <c r="D5" s="20">
        <v>107625</v>
      </c>
      <c r="E5" s="6">
        <v>0</v>
      </c>
      <c r="F5" s="6">
        <v>0</v>
      </c>
      <c r="G5" s="6">
        <v>0</v>
      </c>
      <c r="H5" s="6">
        <v>0</v>
      </c>
    </row>
    <row r="6" spans="1:8" x14ac:dyDescent="0.35">
      <c r="A6" s="14" t="s">
        <v>78</v>
      </c>
      <c r="B6" s="20">
        <v>78808.5</v>
      </c>
      <c r="C6" s="20">
        <v>85802.15</v>
      </c>
      <c r="D6" s="20">
        <v>88065</v>
      </c>
      <c r="E6" s="6">
        <v>0</v>
      </c>
      <c r="F6" s="6">
        <v>0</v>
      </c>
      <c r="G6" s="6">
        <v>0</v>
      </c>
      <c r="H6" s="6">
        <v>0</v>
      </c>
    </row>
    <row r="7" spans="1:8" x14ac:dyDescent="0.35">
      <c r="A7" s="14" t="s">
        <v>79</v>
      </c>
      <c r="B7" s="20">
        <v>5225</v>
      </c>
      <c r="C7" s="20">
        <v>5325</v>
      </c>
      <c r="D7" s="20">
        <v>4550</v>
      </c>
      <c r="E7" s="6">
        <v>0</v>
      </c>
      <c r="F7" s="6">
        <v>0</v>
      </c>
      <c r="G7" s="6">
        <v>0</v>
      </c>
      <c r="H7" s="6">
        <v>0</v>
      </c>
    </row>
    <row r="8" spans="1:8" x14ac:dyDescent="0.35">
      <c r="A8" s="14" t="s">
        <v>80</v>
      </c>
      <c r="B8" s="20">
        <v>58530.95</v>
      </c>
      <c r="C8" s="20">
        <v>90438.61</v>
      </c>
      <c r="D8" s="20">
        <v>116768</v>
      </c>
      <c r="E8" s="6">
        <v>0</v>
      </c>
      <c r="F8" s="6">
        <v>0</v>
      </c>
      <c r="G8" s="6">
        <v>0</v>
      </c>
      <c r="H8" s="6">
        <v>0</v>
      </c>
    </row>
    <row r="9" spans="1:8" x14ac:dyDescent="0.35">
      <c r="A9" s="14" t="s">
        <v>81</v>
      </c>
      <c r="B9" s="20">
        <v>94265.34</v>
      </c>
      <c r="C9" s="20">
        <v>70271.240000000005</v>
      </c>
      <c r="D9" s="20">
        <v>108798</v>
      </c>
      <c r="E9" s="6">
        <v>0</v>
      </c>
      <c r="F9" s="6">
        <v>0</v>
      </c>
      <c r="G9" s="6">
        <v>0</v>
      </c>
      <c r="H9" s="6">
        <v>0</v>
      </c>
    </row>
    <row r="10" spans="1:8" x14ac:dyDescent="0.35">
      <c r="A10" s="14" t="s">
        <v>82</v>
      </c>
      <c r="B10" s="20">
        <v>4725.5</v>
      </c>
      <c r="C10" s="20">
        <v>4527.68</v>
      </c>
      <c r="D10" s="20">
        <v>7535</v>
      </c>
      <c r="E10" s="6">
        <v>0</v>
      </c>
      <c r="F10" s="6">
        <v>0</v>
      </c>
      <c r="G10" s="6">
        <v>0</v>
      </c>
      <c r="H10" s="6">
        <v>0</v>
      </c>
    </row>
    <row r="11" spans="1:8" x14ac:dyDescent="0.35">
      <c r="A11" s="14" t="s">
        <v>83</v>
      </c>
      <c r="B11" s="20">
        <v>0</v>
      </c>
      <c r="C11" s="20">
        <v>45460.46</v>
      </c>
      <c r="D11" s="20">
        <v>112237</v>
      </c>
      <c r="E11" s="106" t="s">
        <v>790</v>
      </c>
      <c r="F11" s="106"/>
      <c r="G11" s="106"/>
      <c r="H11" s="106"/>
    </row>
    <row r="12" spans="1:8" ht="16" thickBot="1" x14ac:dyDescent="0.4">
      <c r="A12" s="14" t="s">
        <v>84</v>
      </c>
      <c r="B12" s="21">
        <v>78915.72</v>
      </c>
      <c r="C12" s="21">
        <v>85671.22</v>
      </c>
      <c r="D12" s="21">
        <v>88695</v>
      </c>
      <c r="E12" s="107"/>
      <c r="F12" s="107"/>
      <c r="G12" s="107"/>
      <c r="H12" s="107"/>
    </row>
    <row r="13" spans="1:8" x14ac:dyDescent="0.35">
      <c r="A13" s="17" t="s">
        <v>32</v>
      </c>
      <c r="B13" s="23">
        <f t="shared" ref="B13:H13" si="0">SUM(B3:B12)</f>
        <v>600894.13</v>
      </c>
      <c r="C13" s="23">
        <f t="shared" si="0"/>
        <v>720497.51</v>
      </c>
      <c r="D13" s="23">
        <f t="shared" si="0"/>
        <v>888401</v>
      </c>
      <c r="E13" s="23">
        <f t="shared" si="0"/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</row>
    <row r="14" spans="1:8" x14ac:dyDescent="0.35">
      <c r="A14" s="14"/>
      <c r="B14" s="20"/>
      <c r="C14" s="20"/>
      <c r="D14" s="20"/>
    </row>
    <row r="15" spans="1:8" x14ac:dyDescent="0.35">
      <c r="A15" s="14" t="s">
        <v>85</v>
      </c>
      <c r="B15" s="20">
        <v>1858.92</v>
      </c>
      <c r="C15" s="20">
        <v>0</v>
      </c>
      <c r="D15" s="20">
        <v>2700</v>
      </c>
      <c r="E15" s="6">
        <v>0</v>
      </c>
      <c r="F15" s="6">
        <v>0</v>
      </c>
      <c r="G15" s="6">
        <v>0</v>
      </c>
      <c r="H15" s="6">
        <v>0</v>
      </c>
    </row>
    <row r="16" spans="1:8" x14ac:dyDescent="0.35">
      <c r="A16" s="14" t="s">
        <v>86</v>
      </c>
      <c r="B16" s="20">
        <v>42507.040000000001</v>
      </c>
      <c r="C16" s="20">
        <v>66578.039999999994</v>
      </c>
      <c r="D16" s="20">
        <v>49500</v>
      </c>
      <c r="E16" s="6">
        <v>0</v>
      </c>
      <c r="F16" s="6">
        <v>0</v>
      </c>
      <c r="G16" s="6">
        <v>0</v>
      </c>
      <c r="H16" s="6">
        <v>0</v>
      </c>
    </row>
    <row r="17" spans="1:8" x14ac:dyDescent="0.35">
      <c r="A17" s="14" t="s">
        <v>87</v>
      </c>
      <c r="B17" s="20">
        <v>18663.02</v>
      </c>
      <c r="C17" s="20">
        <v>12199.96</v>
      </c>
      <c r="D17" s="20">
        <v>16375</v>
      </c>
      <c r="E17" s="6">
        <v>0</v>
      </c>
      <c r="F17" s="6">
        <v>0</v>
      </c>
      <c r="G17" s="6">
        <v>0</v>
      </c>
      <c r="H17" s="6">
        <v>0</v>
      </c>
    </row>
    <row r="18" spans="1:8" x14ac:dyDescent="0.35">
      <c r="A18" s="14" t="s">
        <v>88</v>
      </c>
      <c r="B18" s="20">
        <v>7388.28</v>
      </c>
      <c r="C18" s="20">
        <v>11736.42</v>
      </c>
      <c r="D18" s="20">
        <v>7250</v>
      </c>
      <c r="E18" s="6">
        <v>0</v>
      </c>
      <c r="F18" s="6">
        <v>0</v>
      </c>
      <c r="G18" s="6">
        <v>0</v>
      </c>
      <c r="H18" s="6">
        <v>0</v>
      </c>
    </row>
    <row r="19" spans="1:8" x14ac:dyDescent="0.35">
      <c r="A19" s="14" t="s">
        <v>89</v>
      </c>
      <c r="B19" s="20">
        <v>30</v>
      </c>
      <c r="C19" s="20">
        <v>5728.49</v>
      </c>
      <c r="D19" s="20">
        <v>9000</v>
      </c>
      <c r="E19" s="6">
        <v>0</v>
      </c>
      <c r="F19" s="6">
        <v>0</v>
      </c>
      <c r="G19" s="6">
        <v>0</v>
      </c>
      <c r="H19" s="6">
        <v>0</v>
      </c>
    </row>
    <row r="20" spans="1:8" x14ac:dyDescent="0.35">
      <c r="A20" s="14" t="s">
        <v>90</v>
      </c>
      <c r="B20" s="20">
        <v>140</v>
      </c>
      <c r="C20" s="20">
        <v>445</v>
      </c>
      <c r="D20" s="20">
        <v>750</v>
      </c>
      <c r="E20" s="6">
        <v>0</v>
      </c>
      <c r="F20" s="6">
        <v>0</v>
      </c>
      <c r="G20" s="6">
        <v>0</v>
      </c>
      <c r="H20" s="6">
        <v>0</v>
      </c>
    </row>
    <row r="21" spans="1:8" x14ac:dyDescent="0.35">
      <c r="A21" s="14" t="s">
        <v>91</v>
      </c>
      <c r="B21" s="20">
        <v>2022.42</v>
      </c>
      <c r="C21" s="20">
        <v>2014.9</v>
      </c>
      <c r="D21" s="20">
        <v>3000</v>
      </c>
      <c r="E21" s="6">
        <v>0</v>
      </c>
      <c r="F21" s="6">
        <v>0</v>
      </c>
      <c r="G21" s="6">
        <v>0</v>
      </c>
      <c r="H21" s="6">
        <v>0</v>
      </c>
    </row>
    <row r="22" spans="1:8" x14ac:dyDescent="0.35">
      <c r="A22" s="14" t="s">
        <v>92</v>
      </c>
      <c r="B22" s="20">
        <v>37760</v>
      </c>
      <c r="C22" s="20">
        <v>5750</v>
      </c>
      <c r="D22" s="20">
        <v>54000</v>
      </c>
      <c r="E22" s="6">
        <v>0</v>
      </c>
      <c r="F22" s="6">
        <v>0</v>
      </c>
      <c r="G22" s="6">
        <v>0</v>
      </c>
      <c r="H22" s="6">
        <v>0</v>
      </c>
    </row>
    <row r="23" spans="1:8" x14ac:dyDescent="0.35">
      <c r="A23" s="14" t="s">
        <v>93</v>
      </c>
      <c r="B23" s="20">
        <v>28969.59</v>
      </c>
      <c r="C23" s="20">
        <v>35441.32</v>
      </c>
      <c r="D23" s="20">
        <v>53750</v>
      </c>
      <c r="E23" s="6">
        <v>0</v>
      </c>
      <c r="F23" s="6">
        <v>0</v>
      </c>
      <c r="G23" s="6">
        <v>0</v>
      </c>
      <c r="H23" s="6">
        <v>0</v>
      </c>
    </row>
    <row r="24" spans="1:8" x14ac:dyDescent="0.35">
      <c r="A24" s="14" t="s">
        <v>94</v>
      </c>
      <c r="B24" s="20">
        <v>6109.3</v>
      </c>
      <c r="C24" s="20">
        <v>0</v>
      </c>
      <c r="D24" s="20">
        <v>3000</v>
      </c>
      <c r="E24" s="6">
        <v>0</v>
      </c>
      <c r="F24" s="6">
        <v>0</v>
      </c>
      <c r="G24" s="6">
        <v>0</v>
      </c>
      <c r="H24" s="6">
        <v>0</v>
      </c>
    </row>
    <row r="25" spans="1:8" ht="16" thickBot="1" x14ac:dyDescent="0.4">
      <c r="A25" s="14" t="s">
        <v>95</v>
      </c>
      <c r="B25" s="21">
        <v>11657.14</v>
      </c>
      <c r="C25" s="21">
        <v>15179.65</v>
      </c>
      <c r="D25" s="21">
        <v>81750</v>
      </c>
      <c r="E25" s="108" t="s">
        <v>790</v>
      </c>
      <c r="F25" s="108"/>
      <c r="G25" s="108"/>
      <c r="H25" s="108"/>
    </row>
    <row r="26" spans="1:8" x14ac:dyDescent="0.35">
      <c r="A26" s="17" t="s">
        <v>6</v>
      </c>
      <c r="B26" s="23">
        <f t="shared" ref="B26:H26" si="1">SUM(B15:B25)</f>
        <v>157105.70999999996</v>
      </c>
      <c r="C26" s="23">
        <f t="shared" si="1"/>
        <v>155073.78</v>
      </c>
      <c r="D26" s="23">
        <f t="shared" si="1"/>
        <v>281075</v>
      </c>
      <c r="E26" s="23">
        <f t="shared" si="1"/>
        <v>0</v>
      </c>
      <c r="F26" s="23">
        <f t="shared" si="1"/>
        <v>0</v>
      </c>
      <c r="G26" s="23">
        <f t="shared" si="1"/>
        <v>0</v>
      </c>
      <c r="H26" s="23">
        <f t="shared" si="1"/>
        <v>0</v>
      </c>
    </row>
    <row r="27" spans="1:8" x14ac:dyDescent="0.35">
      <c r="A27" s="14"/>
      <c r="B27" s="20"/>
      <c r="C27" s="20"/>
      <c r="D27" s="20"/>
      <c r="E27" s="20"/>
      <c r="F27" s="20"/>
      <c r="G27" s="20"/>
      <c r="H27" s="20"/>
    </row>
    <row r="28" spans="1:8" ht="16" thickBot="1" x14ac:dyDescent="0.4">
      <c r="A28" s="35" t="s">
        <v>96</v>
      </c>
      <c r="B28" s="25">
        <f>SUM(B13+B26)</f>
        <v>757999.84</v>
      </c>
      <c r="C28" s="25">
        <f t="shared" ref="C28:H28" si="2">SUM(C13+C26)</f>
        <v>875571.29</v>
      </c>
      <c r="D28" s="25">
        <f t="shared" si="2"/>
        <v>1169476</v>
      </c>
      <c r="E28" s="25">
        <f t="shared" si="2"/>
        <v>0</v>
      </c>
      <c r="F28" s="25">
        <f t="shared" si="2"/>
        <v>0</v>
      </c>
      <c r="G28" s="25">
        <f t="shared" si="2"/>
        <v>0</v>
      </c>
      <c r="H28" s="25">
        <f t="shared" si="2"/>
        <v>0</v>
      </c>
    </row>
    <row r="29" spans="1:8" ht="16" thickTop="1" x14ac:dyDescent="0.35"/>
    <row r="1048576" spans="2:8" x14ac:dyDescent="0.35">
      <c r="B1048576" s="6">
        <f t="shared" ref="B1048576:H1048576" si="3">SUM(B3:B1048575)</f>
        <v>2273999.52</v>
      </c>
      <c r="C1048576" s="6">
        <f t="shared" si="3"/>
        <v>2626713.87</v>
      </c>
      <c r="D1048576" s="6">
        <f t="shared" si="3"/>
        <v>3508428</v>
      </c>
      <c r="E1048576" s="6">
        <f t="shared" si="3"/>
        <v>0</v>
      </c>
      <c r="F1048576" s="6">
        <f t="shared" si="3"/>
        <v>0</v>
      </c>
      <c r="G1048576" s="6">
        <f t="shared" si="3"/>
        <v>0</v>
      </c>
      <c r="H1048576" s="6">
        <f t="shared" si="3"/>
        <v>0</v>
      </c>
    </row>
  </sheetData>
  <sheetProtection selectLockedCells="1"/>
  <mergeCells count="2">
    <mergeCell ref="E11:H12"/>
    <mergeCell ref="E25:H2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SUMMARY</vt:lpstr>
      <vt:lpstr>1220-Select Board</vt:lpstr>
      <vt:lpstr>1230- Executive Assistant</vt:lpstr>
      <vt:lpstr>1231- Election Town Meeting</vt:lpstr>
      <vt:lpstr>1232- CommDev</vt:lpstr>
      <vt:lpstr>1235- Legal</vt:lpstr>
      <vt:lpstr>1236- Town Hall Exp</vt:lpstr>
      <vt:lpstr>1237- Personnel </vt:lpstr>
      <vt:lpstr>1330- Finance</vt:lpstr>
      <vt:lpstr>IT</vt:lpstr>
      <vt:lpstr>1610- Town Clerk</vt:lpstr>
      <vt:lpstr>1960- Moderator</vt:lpstr>
      <vt:lpstr>1961- FinComm</vt:lpstr>
      <vt:lpstr>1962- Assessors</vt:lpstr>
      <vt:lpstr>1967- Municipal Light Brd</vt:lpstr>
      <vt:lpstr>1971- Ft Meadow Comm</vt:lpstr>
      <vt:lpstr>1974- Lake Boone Comm</vt:lpstr>
      <vt:lpstr>1977- HDC</vt:lpstr>
      <vt:lpstr>2100- Police</vt:lpstr>
      <vt:lpstr>2200- Fire</vt:lpstr>
      <vt:lpstr>2410- Inspections</vt:lpstr>
      <vt:lpstr>DPW</vt:lpstr>
      <vt:lpstr>1246- Facilities</vt:lpstr>
      <vt:lpstr>4500- Water Ent</vt:lpstr>
      <vt:lpstr>4400- Sewer Ent</vt:lpstr>
      <vt:lpstr>4550- Storm Water Ent</vt:lpstr>
      <vt:lpstr>5100- BOH</vt:lpstr>
      <vt:lpstr>5410- COA</vt:lpstr>
      <vt:lpstr>5411- Veterans</vt:lpstr>
      <vt:lpstr>6100- Library</vt:lpstr>
      <vt:lpstr>6300- Rec</vt:lpstr>
      <vt:lpstr>Debt Service</vt:lpstr>
      <vt:lpstr>9110- EE Retirement</vt:lpstr>
      <vt:lpstr>9140- Group Health Ins</vt:lpstr>
      <vt:lpstr>9141- General Ins</vt:lpstr>
      <vt:lpstr>Grand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Vickery</dc:creator>
  <cp:lastModifiedBy>Erin R. Caton</cp:lastModifiedBy>
  <cp:lastPrinted>2023-10-04T18:22:07Z</cp:lastPrinted>
  <dcterms:created xsi:type="dcterms:W3CDTF">2023-09-18T17:52:14Z</dcterms:created>
  <dcterms:modified xsi:type="dcterms:W3CDTF">2023-10-04T18:30:48Z</dcterms:modified>
</cp:coreProperties>
</file>